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c.knb\Desktop\"/>
    </mc:Choice>
  </mc:AlternateContent>
  <bookViews>
    <workbookView xWindow="480" yWindow="120" windowWidth="18315" windowHeight="8505" tabRatio="817"/>
  </bookViews>
  <sheets>
    <sheet name="区分管理" sheetId="26" r:id="rId1"/>
    <sheet name="参照データ" sheetId="20" r:id="rId2"/>
  </sheets>
  <definedNames>
    <definedName name="_xlnm.Print_Area" localSheetId="0">区分管理!$A$2:$R$97</definedName>
  </definedNames>
  <calcPr calcId="162913"/>
</workbook>
</file>

<file path=xl/calcChain.xml><?xml version="1.0" encoding="utf-8"?>
<calcChain xmlns="http://schemas.openxmlformats.org/spreadsheetml/2006/main">
  <c r="I13" i="26" l="1"/>
  <c r="J43" i="26" l="1"/>
  <c r="J41" i="26"/>
  <c r="K13" i="26"/>
  <c r="J37" i="26" s="1"/>
  <c r="J38" i="26" s="1"/>
  <c r="G11" i="26"/>
  <c r="I11" i="26" s="1"/>
  <c r="I10" i="26"/>
  <c r="J28" i="26" s="1"/>
  <c r="J31" i="26" s="1"/>
  <c r="I9" i="26"/>
  <c r="H28" i="26" s="1"/>
  <c r="H29" i="26" s="1"/>
  <c r="H30" i="26" s="1"/>
  <c r="H32" i="26" s="1"/>
  <c r="H47" i="26" s="1"/>
  <c r="J33" i="26" l="1"/>
  <c r="J39" i="26" s="1"/>
  <c r="J29" i="26"/>
  <c r="J30" i="26" s="1"/>
  <c r="J32" i="26" s="1"/>
  <c r="J42" i="26"/>
  <c r="I27" i="26"/>
  <c r="K27" i="26"/>
  <c r="J34" i="26" l="1"/>
  <c r="J35" i="26" s="1"/>
  <c r="J44" i="26"/>
  <c r="J40" i="26"/>
  <c r="J46" i="26" l="1"/>
  <c r="J47" i="26" s="1"/>
  <c r="M22" i="26" s="1"/>
</calcChain>
</file>

<file path=xl/sharedStrings.xml><?xml version="1.0" encoding="utf-8"?>
<sst xmlns="http://schemas.openxmlformats.org/spreadsheetml/2006/main" count="395" uniqueCount="248">
  <si>
    <t>コシヒカリ</t>
    <phoneticPr fontId="3"/>
  </si>
  <si>
    <t>米の直接支払交付金</t>
    <rPh sb="0" eb="1">
      <t>コメ</t>
    </rPh>
    <rPh sb="2" eb="4">
      <t>チョクセツ</t>
    </rPh>
    <rPh sb="4" eb="6">
      <t>シハライ</t>
    </rPh>
    <rPh sb="6" eb="9">
      <t>コウフキン</t>
    </rPh>
    <phoneticPr fontId="3"/>
  </si>
  <si>
    <t>水田活用の直接支払交付金</t>
    <rPh sb="0" eb="2">
      <t>スイデン</t>
    </rPh>
    <rPh sb="2" eb="4">
      <t>カツヨウ</t>
    </rPh>
    <rPh sb="5" eb="7">
      <t>チョクセツ</t>
    </rPh>
    <rPh sb="7" eb="9">
      <t>シハライ</t>
    </rPh>
    <rPh sb="9" eb="12">
      <t>コウフキン</t>
    </rPh>
    <phoneticPr fontId="3"/>
  </si>
  <si>
    <t>・10a当たりの収量</t>
    <rPh sb="4" eb="5">
      <t>ア</t>
    </rPh>
    <rPh sb="8" eb="10">
      <t>シュウリョウ</t>
    </rPh>
    <phoneticPr fontId="5"/>
  </si>
  <si>
    <t>・水田本地面積</t>
    <rPh sb="1" eb="3">
      <t>スイデン</t>
    </rPh>
    <rPh sb="3" eb="4">
      <t>ホン</t>
    </rPh>
    <rPh sb="4" eb="5">
      <t>チ</t>
    </rPh>
    <rPh sb="5" eb="7">
      <t>メンセキ</t>
    </rPh>
    <phoneticPr fontId="3"/>
  </si>
  <si>
    <t>アール)</t>
    <phoneticPr fontId="3"/>
  </si>
  <si>
    <t>万円</t>
    <rPh sb="0" eb="2">
      <t>マンエン</t>
    </rPh>
    <phoneticPr fontId="3"/>
  </si>
  <si>
    <t>　戦略作物助成</t>
    <rPh sb="1" eb="3">
      <t>センリャク</t>
    </rPh>
    <rPh sb="3" eb="5">
      <t>サクモツ</t>
    </rPh>
    <rPh sb="5" eb="7">
      <t>ジョセイ</t>
    </rPh>
    <phoneticPr fontId="3"/>
  </si>
  <si>
    <t>円/10a</t>
    <rPh sb="0" eb="1">
      <t>エン</t>
    </rPh>
    <phoneticPr fontId="3"/>
  </si>
  <si>
    <t>出荷数量</t>
    <rPh sb="0" eb="2">
      <t>シュッカ</t>
    </rPh>
    <rPh sb="2" eb="4">
      <t>スウリョウ</t>
    </rPh>
    <phoneticPr fontId="3"/>
  </si>
  <si>
    <t>北瑞穂</t>
    <rPh sb="0" eb="1">
      <t>キタ</t>
    </rPh>
    <rPh sb="1" eb="3">
      <t>ミズホ</t>
    </rPh>
    <phoneticPr fontId="3"/>
  </si>
  <si>
    <t>円</t>
    <rPh sb="0" eb="1">
      <t>エン</t>
    </rPh>
    <phoneticPr fontId="3"/>
  </si>
  <si>
    <t>kg/10a(</t>
    <phoneticPr fontId="3"/>
  </si>
  <si>
    <t>主食用米</t>
    <rPh sb="0" eb="2">
      <t>シュショク</t>
    </rPh>
    <rPh sb="2" eb="4">
      <t>ヨウマイ</t>
    </rPh>
    <phoneticPr fontId="3"/>
  </si>
  <si>
    <t>作付面積</t>
    <rPh sb="0" eb="4">
      <t>サクツケメンセキ</t>
    </rPh>
    <phoneticPr fontId="3"/>
  </si>
  <si>
    <t>アール</t>
  </si>
  <si>
    <t>俵</t>
  </si>
  <si>
    <t>販売収入</t>
    <rPh sb="0" eb="2">
      <t>ハンバイ</t>
    </rPh>
    <rPh sb="2" eb="4">
      <t>シュウニュウ</t>
    </rPh>
    <phoneticPr fontId="3"/>
  </si>
  <si>
    <t>万円</t>
  </si>
  <si>
    <t>⑧＝7,500円/10a×(⑤-10)a</t>
    <rPh sb="7" eb="8">
      <t>エン</t>
    </rPh>
    <phoneticPr fontId="3"/>
  </si>
  <si>
    <t>飼料用米</t>
    <rPh sb="0" eb="4">
      <t>シリョウヨウマイ</t>
    </rPh>
    <phoneticPr fontId="3"/>
  </si>
  <si>
    <t>計</t>
    <rPh sb="0" eb="1">
      <t>ケイ</t>
    </rPh>
    <phoneticPr fontId="3"/>
  </si>
  <si>
    <t>小　計</t>
    <rPh sb="0" eb="1">
      <t>オ</t>
    </rPh>
    <rPh sb="2" eb="3">
      <t>ケイ</t>
    </rPh>
    <phoneticPr fontId="3"/>
  </si>
  <si>
    <t>種　類</t>
    <rPh sb="0" eb="1">
      <t>シュ</t>
    </rPh>
    <rPh sb="2" eb="3">
      <t>ルイ</t>
    </rPh>
    <phoneticPr fontId="3"/>
  </si>
  <si>
    <t>項　目</t>
    <rPh sb="0" eb="1">
      <t>コウ</t>
    </rPh>
    <rPh sb="2" eb="3">
      <t>メ</t>
    </rPh>
    <phoneticPr fontId="3"/>
  </si>
  <si>
    <t>㎡　　( 約</t>
    <rPh sb="5" eb="6">
      <t>ヤク</t>
    </rPh>
    <phoneticPr fontId="3"/>
  </si>
  <si>
    <t>㎡　　( 約</t>
    <phoneticPr fontId="3"/>
  </si>
  <si>
    <t>㎡以上( 約</t>
    <rPh sb="1" eb="3">
      <t>イジョウ</t>
    </rPh>
    <phoneticPr fontId="3"/>
  </si>
  <si>
    <t>生産調整：</t>
    <rPh sb="0" eb="2">
      <t>セイサン</t>
    </rPh>
    <rPh sb="2" eb="4">
      <t>チョウセイ</t>
    </rPh>
    <phoneticPr fontId="3"/>
  </si>
  <si>
    <t>備　　考</t>
    <rPh sb="0" eb="1">
      <t>トモ</t>
    </rPh>
    <rPh sb="3" eb="4">
      <t>コウ</t>
    </rPh>
    <phoneticPr fontId="3"/>
  </si>
  <si>
    <t>⑦＝②×⑥</t>
    <phoneticPr fontId="3"/>
  </si>
  <si>
    <t>⑨＝⑦＋⑧</t>
    <phoneticPr fontId="3"/>
  </si>
  <si>
    <t>⑩</t>
    <phoneticPr fontId="3"/>
  </si>
  <si>
    <t>⑪＝③×⑩</t>
    <phoneticPr fontId="3"/>
  </si>
  <si>
    <t>⑫＝④×⑪</t>
    <phoneticPr fontId="3"/>
  </si>
  <si>
    <t>55,000～105,000</t>
    <phoneticPr fontId="3"/>
  </si>
  <si>
    <t>必須</t>
    <rPh sb="0" eb="2">
      <t>ヒッス</t>
    </rPh>
    <phoneticPr fontId="3"/>
  </si>
  <si>
    <t>10a当たり助成単価</t>
    <rPh sb="3" eb="4">
      <t>ア</t>
    </rPh>
    <rPh sb="6" eb="8">
      <t>ジョセイ</t>
    </rPh>
    <rPh sb="8" eb="10">
      <t>タンカ</t>
    </rPh>
    <phoneticPr fontId="3"/>
  </si>
  <si>
    <t>水田活用の
直接支払交付金</t>
    <rPh sb="0" eb="2">
      <t>スイデン</t>
    </rPh>
    <rPh sb="2" eb="4">
      <t>カツヨウ</t>
    </rPh>
    <rPh sb="6" eb="8">
      <t>チョクセツ</t>
    </rPh>
    <rPh sb="8" eb="10">
      <t>シハライ</t>
    </rPh>
    <rPh sb="10" eb="13">
      <t>コウフキン</t>
    </rPh>
    <phoneticPr fontId="3"/>
  </si>
  <si>
    <t>生産調整
の達成</t>
    <rPh sb="0" eb="2">
      <t>セイサン</t>
    </rPh>
    <rPh sb="2" eb="4">
      <t>チョウセイ</t>
    </rPh>
    <rPh sb="6" eb="8">
      <t>タッセイ</t>
    </rPh>
    <phoneticPr fontId="3"/>
  </si>
  <si>
    <t xml:space="preserve"> 米の直接支払交付金</t>
    <rPh sb="1" eb="2">
      <t>コメ</t>
    </rPh>
    <rPh sb="3" eb="5">
      <t>チョクセツ</t>
    </rPh>
    <rPh sb="5" eb="7">
      <t>シハライ</t>
    </rPh>
    <rPh sb="7" eb="10">
      <t>コウフキン</t>
    </rPh>
    <phoneticPr fontId="3"/>
  </si>
  <si>
    <t>飼料用米等拡大支援
事業補助金</t>
    <rPh sb="0" eb="4">
      <t>シリョウヨウマイ</t>
    </rPh>
    <rPh sb="4" eb="5">
      <t>トウ</t>
    </rPh>
    <rPh sb="5" eb="7">
      <t>カクダイ</t>
    </rPh>
    <rPh sb="7" eb="9">
      <t>シエン</t>
    </rPh>
    <rPh sb="10" eb="12">
      <t>ジギョウ</t>
    </rPh>
    <rPh sb="12" eb="15">
      <t>ホジョキン</t>
    </rPh>
    <phoneticPr fontId="3"/>
  </si>
  <si>
    <t xml:space="preserve"> 戦略作物助成</t>
    <rPh sb="1" eb="3">
      <t>センリャク</t>
    </rPh>
    <rPh sb="3" eb="5">
      <t>サクモツ</t>
    </rPh>
    <rPh sb="5" eb="7">
      <t>ジョセイ</t>
    </rPh>
    <phoneticPr fontId="3"/>
  </si>
  <si>
    <t xml:space="preserve"> 産地交付金（生産性向上）</t>
    <rPh sb="1" eb="3">
      <t>サンチ</t>
    </rPh>
    <rPh sb="3" eb="6">
      <t>コウフキン</t>
    </rPh>
    <rPh sb="7" eb="10">
      <t>セイサンセイ</t>
    </rPh>
    <rPh sb="10" eb="12">
      <t>コウジョウ</t>
    </rPh>
    <phoneticPr fontId="3"/>
  </si>
  <si>
    <t xml:space="preserve"> 産地交付金（多収品種）</t>
    <rPh sb="1" eb="3">
      <t>サンチ</t>
    </rPh>
    <rPh sb="3" eb="6">
      <t>コウフキン</t>
    </rPh>
    <rPh sb="7" eb="9">
      <t>タシュウ</t>
    </rPh>
    <rPh sb="9" eb="11">
      <t>ヒンシュ</t>
    </rPh>
    <phoneticPr fontId="3"/>
  </si>
  <si>
    <t xml:space="preserve"> 主食用品種</t>
    <rPh sb="1" eb="4">
      <t>シュショクヨウ</t>
    </rPh>
    <rPh sb="4" eb="6">
      <t>ヒンシュ</t>
    </rPh>
    <phoneticPr fontId="3"/>
  </si>
  <si>
    <t xml:space="preserve"> 多収品種</t>
    <rPh sb="1" eb="3">
      <t>タシュウ</t>
    </rPh>
    <rPh sb="3" eb="5">
      <t>ヒンシュ</t>
    </rPh>
    <phoneticPr fontId="3"/>
  </si>
  <si>
    <t>支援の対象となる面積</t>
    <rPh sb="0" eb="2">
      <t>シエン</t>
    </rPh>
    <rPh sb="3" eb="5">
      <t>タイショウ</t>
    </rPh>
    <rPh sb="8" eb="10">
      <t>メンセキ</t>
    </rPh>
    <phoneticPr fontId="3"/>
  </si>
  <si>
    <t>○ 基本情報</t>
    <rPh sb="2" eb="4">
      <t>キホン</t>
    </rPh>
    <rPh sb="4" eb="6">
      <t>ジョウホウ</t>
    </rPh>
    <phoneticPr fontId="3"/>
  </si>
  <si>
    <t>・1俵当たりの販売単価</t>
    <rPh sb="2" eb="3">
      <t>ヒョウ</t>
    </rPh>
    <rPh sb="3" eb="4">
      <t>ア</t>
    </rPh>
    <rPh sb="7" eb="9">
      <t>ハンバイ</t>
    </rPh>
    <rPh sb="9" eb="11">
      <t>タンカ</t>
    </rPh>
    <phoneticPr fontId="5"/>
  </si>
  <si>
    <t>○ 試算の結果</t>
    <rPh sb="2" eb="4">
      <t>シサン</t>
    </rPh>
    <rPh sb="5" eb="7">
      <t>ケッカ</t>
    </rPh>
    <phoneticPr fontId="3"/>
  </si>
  <si>
    <t>市町村</t>
    <rPh sb="0" eb="3">
      <t>シチョウソン</t>
    </rPh>
    <phoneticPr fontId="3"/>
  </si>
  <si>
    <t>千葉市</t>
  </si>
  <si>
    <t>習志野市</t>
  </si>
  <si>
    <t>市原市</t>
  </si>
  <si>
    <t>八千代市</t>
  </si>
  <si>
    <t>市川市</t>
  </si>
  <si>
    <t>船橋市</t>
  </si>
  <si>
    <t>松戸市</t>
  </si>
  <si>
    <t>野田市</t>
  </si>
  <si>
    <t>柏市</t>
  </si>
  <si>
    <t>流山市</t>
  </si>
  <si>
    <t>我孫子市</t>
  </si>
  <si>
    <t>鎌ケ谷市</t>
  </si>
  <si>
    <t>成田市</t>
  </si>
  <si>
    <t>四街道市</t>
  </si>
  <si>
    <t>八街市</t>
  </si>
  <si>
    <t>印西市</t>
  </si>
  <si>
    <t>白井市</t>
  </si>
  <si>
    <t>富里市</t>
  </si>
  <si>
    <t>酒々井町</t>
  </si>
  <si>
    <t>栄町</t>
  </si>
  <si>
    <t>香取市</t>
  </si>
  <si>
    <t>神崎町</t>
  </si>
  <si>
    <t>多古町</t>
  </si>
  <si>
    <t>東庄町</t>
  </si>
  <si>
    <t>銚子市</t>
  </si>
  <si>
    <t>旭市</t>
  </si>
  <si>
    <t>匝瑳市</t>
  </si>
  <si>
    <t>浦安市</t>
  </si>
  <si>
    <t>佐倉市</t>
  </si>
  <si>
    <t>東金市</t>
  </si>
  <si>
    <t>山武市</t>
  </si>
  <si>
    <t>大網白里市</t>
  </si>
  <si>
    <t>九十九里町</t>
  </si>
  <si>
    <t>芝山町</t>
  </si>
  <si>
    <t>横芝光町</t>
  </si>
  <si>
    <t>茂原市</t>
  </si>
  <si>
    <t>一宮町</t>
  </si>
  <si>
    <t>睦沢町</t>
  </si>
  <si>
    <t>長生村</t>
  </si>
  <si>
    <t>白子町</t>
  </si>
  <si>
    <t>長柄町</t>
  </si>
  <si>
    <t>長南町</t>
  </si>
  <si>
    <t>勝浦市</t>
  </si>
  <si>
    <t>いすみ市</t>
  </si>
  <si>
    <t>大多喜町</t>
  </si>
  <si>
    <t>御宿町</t>
  </si>
  <si>
    <t>館山市</t>
  </si>
  <si>
    <t>鴨川市</t>
  </si>
  <si>
    <t>南房総市</t>
  </si>
  <si>
    <t>鋸南町</t>
  </si>
  <si>
    <t>木更津市</t>
  </si>
  <si>
    <t>君津市</t>
  </si>
  <si>
    <t>富津市</t>
  </si>
  <si>
    <t>袖ケ浦市</t>
  </si>
  <si>
    <t>基準単収</t>
    <rPh sb="0" eb="2">
      <t>キジュン</t>
    </rPh>
    <rPh sb="2" eb="4">
      <t>タンシュウ</t>
    </rPh>
    <phoneticPr fontId="3"/>
  </si>
  <si>
    <t>→消さないで！</t>
    <rPh sb="1" eb="2">
      <t>ケ</t>
    </rPh>
    <phoneticPr fontId="3"/>
  </si>
  <si>
    <t>(選択)</t>
    <rPh sb="1" eb="3">
      <t>センタク</t>
    </rPh>
    <phoneticPr fontId="3"/>
  </si>
  <si>
    <t xml:space="preserve">飼料用米に取り組んで生産調整を達成した場合と未達成の場合の収入試算額の差は、約 </t>
    <rPh sb="0" eb="4">
      <t>シリョウヨウマイ</t>
    </rPh>
    <rPh sb="5" eb="6">
      <t>ト</t>
    </rPh>
    <rPh sb="7" eb="8">
      <t>ク</t>
    </rPh>
    <rPh sb="10" eb="12">
      <t>セイサン</t>
    </rPh>
    <rPh sb="12" eb="14">
      <t>チョウセイ</t>
    </rPh>
    <rPh sb="15" eb="17">
      <t>タッセイ</t>
    </rPh>
    <rPh sb="19" eb="21">
      <t>バアイ</t>
    </rPh>
    <rPh sb="22" eb="25">
      <t>ミタッセイ</t>
    </rPh>
    <rPh sb="26" eb="28">
      <t>バアイ</t>
    </rPh>
    <rPh sb="29" eb="31">
      <t>シュウニュウ</t>
    </rPh>
    <rPh sb="31" eb="34">
      <t>シサンガク</t>
    </rPh>
    <rPh sb="35" eb="36">
      <t>サ</t>
    </rPh>
    <rPh sb="38" eb="39">
      <t>ヤク</t>
    </rPh>
    <phoneticPr fontId="3"/>
  </si>
  <si>
    <t>・品　種</t>
    <rPh sb="1" eb="2">
      <t>ヒン</t>
    </rPh>
    <rPh sb="3" eb="4">
      <t>シュ</t>
    </rPh>
    <phoneticPr fontId="3"/>
  </si>
  <si>
    <t>北陸193号</t>
    <rPh sb="0" eb="2">
      <t>ホクリク</t>
    </rPh>
    <rPh sb="5" eb="6">
      <t>ゴウ</t>
    </rPh>
    <phoneticPr fontId="3"/>
  </si>
  <si>
    <t>夢あおば</t>
    <rPh sb="0" eb="1">
      <t>ユメ</t>
    </rPh>
    <phoneticPr fontId="3"/>
  </si>
  <si>
    <t>初星</t>
    <rPh sb="0" eb="1">
      <t>ハツ</t>
    </rPh>
    <rPh sb="1" eb="2">
      <t>ボシ</t>
    </rPh>
    <phoneticPr fontId="3"/>
  </si>
  <si>
    <t>品種</t>
    <rPh sb="0" eb="2">
      <t>ヒンシュ</t>
    </rPh>
    <phoneticPr fontId="3"/>
  </si>
  <si>
    <t>単価①</t>
    <rPh sb="0" eb="2">
      <t>タンカ</t>
    </rPh>
    <phoneticPr fontId="3"/>
  </si>
  <si>
    <t>単価②</t>
    <rPh sb="0" eb="2">
      <t>タンカ</t>
    </rPh>
    <phoneticPr fontId="3"/>
  </si>
  <si>
    <t>　産地交付金（多収品種）</t>
    <rPh sb="1" eb="3">
      <t>サンチ</t>
    </rPh>
    <rPh sb="3" eb="6">
      <t>コウフキン</t>
    </rPh>
    <rPh sb="7" eb="9">
      <t>タシュウ</t>
    </rPh>
    <rPh sb="9" eb="11">
      <t>ヒンシュ</t>
    </rPh>
    <phoneticPr fontId="3"/>
  </si>
  <si>
    <t>　産地交付金（生産性向上）</t>
    <rPh sb="1" eb="3">
      <t>サンチ</t>
    </rPh>
    <rPh sb="3" eb="6">
      <t>コウフキン</t>
    </rPh>
    <rPh sb="7" eb="10">
      <t>セイサンセイ</t>
    </rPh>
    <rPh sb="10" eb="12">
      <t>コウジョウ</t>
    </rPh>
    <phoneticPr fontId="3"/>
  </si>
  <si>
    <t>その他の補助金</t>
    <rPh sb="2" eb="3">
      <t>タ</t>
    </rPh>
    <rPh sb="4" eb="7">
      <t>ホジョキン</t>
    </rPh>
    <phoneticPr fontId="3"/>
  </si>
  <si>
    <t>主食用米のみ</t>
    <phoneticPr fontId="3"/>
  </si>
  <si>
    <t>ふさおとめ</t>
    <phoneticPr fontId="3"/>
  </si>
  <si>
    <t>ふさこがね</t>
    <phoneticPr fontId="3"/>
  </si>
  <si>
    <r>
      <rPr>
        <sz val="6"/>
        <color theme="1"/>
        <rFont val="ＭＳ 明朝"/>
        <family val="1"/>
        <charset val="128"/>
      </rPr>
      <t>※１</t>
    </r>
    <r>
      <rPr>
        <sz val="11"/>
        <color theme="1"/>
        <rFont val="ＭＳ 明朝"/>
        <family val="1"/>
        <charset val="128"/>
      </rPr>
      <t>国</t>
    </r>
    <rPh sb="2" eb="3">
      <t>クニ</t>
    </rPh>
    <phoneticPr fontId="3"/>
  </si>
  <si>
    <r>
      <rPr>
        <sz val="6"/>
        <color theme="1"/>
        <rFont val="ＭＳ 明朝"/>
        <family val="1"/>
        <charset val="128"/>
      </rPr>
      <t>※１</t>
    </r>
    <r>
      <rPr>
        <sz val="11"/>
        <color theme="1"/>
        <rFont val="ＭＳ 明朝"/>
        <family val="1"/>
        <charset val="128"/>
      </rPr>
      <t xml:space="preserve">
県</t>
    </r>
    <rPh sb="3" eb="4">
      <t>ケン</t>
    </rPh>
    <phoneticPr fontId="3"/>
  </si>
  <si>
    <r>
      <t xml:space="preserve"> 市町村助成</t>
    </r>
    <r>
      <rPr>
        <vertAlign val="superscript"/>
        <sz val="9"/>
        <color theme="1"/>
        <rFont val="ＭＳ 明朝"/>
        <family val="1"/>
        <charset val="128"/>
      </rPr>
      <t>※２</t>
    </r>
    <rPh sb="1" eb="4">
      <t>シチョウソン</t>
    </rPh>
    <rPh sb="4" eb="6">
      <t>ジョセイ</t>
    </rPh>
    <phoneticPr fontId="3"/>
  </si>
  <si>
    <t>飼料用米等拡大支援事業補助金
（県補助金）</t>
    <rPh sb="0" eb="4">
      <t>シリョウヨウマイ</t>
    </rPh>
    <rPh sb="4" eb="5">
      <t>トウ</t>
    </rPh>
    <rPh sb="5" eb="7">
      <t>カクダイ</t>
    </rPh>
    <rPh sb="7" eb="9">
      <t>シエン</t>
    </rPh>
    <rPh sb="9" eb="11">
      <t>ジギョウ</t>
    </rPh>
    <rPh sb="11" eb="14">
      <t>ホジョキン</t>
    </rPh>
    <rPh sb="16" eb="17">
      <t>ケン</t>
    </rPh>
    <rPh sb="17" eb="20">
      <t>ホジョキン</t>
    </rPh>
    <phoneticPr fontId="3"/>
  </si>
  <si>
    <r>
      <rPr>
        <sz val="12.5"/>
        <color rgb="FFFFFF99"/>
        <rFont val="ＭＳ ゴシック"/>
        <family val="3"/>
        <charset val="128"/>
      </rPr>
      <t>■</t>
    </r>
    <r>
      <rPr>
        <sz val="12.5"/>
        <color theme="1"/>
        <rFont val="ＭＳ ゴシック"/>
        <family val="3"/>
        <charset val="128"/>
      </rPr>
      <t>欄に数値を入力すると、</t>
    </r>
    <r>
      <rPr>
        <sz val="12.5"/>
        <color rgb="FFCCECFF"/>
        <rFont val="ＭＳ ゴシック"/>
        <family val="3"/>
        <charset val="128"/>
      </rPr>
      <t>■</t>
    </r>
    <r>
      <rPr>
        <sz val="12.5"/>
        <color theme="1"/>
        <rFont val="ＭＳ ゴシック"/>
        <family val="3"/>
        <charset val="128"/>
      </rPr>
      <t>欄に自動で数値が入ります。</t>
    </r>
    <rPh sb="1" eb="2">
      <t>ラン</t>
    </rPh>
    <rPh sb="3" eb="5">
      <t>スウチ</t>
    </rPh>
    <rPh sb="6" eb="8">
      <t>ニュウリョク</t>
    </rPh>
    <rPh sb="13" eb="14">
      <t>ラン</t>
    </rPh>
    <rPh sb="15" eb="17">
      <t>ジドウ</t>
    </rPh>
    <rPh sb="18" eb="20">
      <t>スウチ</t>
    </rPh>
    <rPh sb="21" eb="22">
      <t>ハイ</t>
    </rPh>
    <phoneticPr fontId="3"/>
  </si>
  <si>
    <t>・市町村別の標準単収</t>
    <rPh sb="1" eb="4">
      <t>シチョウソン</t>
    </rPh>
    <rPh sb="4" eb="5">
      <t>ベツ</t>
    </rPh>
    <rPh sb="6" eb="8">
      <t>ヒョウジュン</t>
    </rPh>
    <rPh sb="8" eb="10">
      <t>タンシュウ</t>
    </rPh>
    <phoneticPr fontId="3"/>
  </si>
  <si>
    <t>主食用品種</t>
    <rPh sb="0" eb="3">
      <t>シュショクヨウ</t>
    </rPh>
    <rPh sb="3" eb="5">
      <t>ヒンシュ</t>
    </rPh>
    <phoneticPr fontId="3"/>
  </si>
  <si>
    <t>多収品種</t>
    <rPh sb="0" eb="2">
      <t>タシュウ</t>
    </rPh>
    <rPh sb="2" eb="4">
      <t>ヒンシュ</t>
    </rPh>
    <phoneticPr fontId="3"/>
  </si>
  <si>
    <t>○ よくある質問</t>
    <rPh sb="6" eb="8">
      <t>シツモン</t>
    </rPh>
    <phoneticPr fontId="3"/>
  </si>
  <si>
    <t>・主食用米の生産数量目標</t>
    <rPh sb="1" eb="3">
      <t>シュショク</t>
    </rPh>
    <rPh sb="3" eb="5">
      <t>ヨウマイ</t>
    </rPh>
    <rPh sb="6" eb="8">
      <t>セイサン</t>
    </rPh>
    <rPh sb="8" eb="10">
      <t>スウリョウ</t>
    </rPh>
    <rPh sb="10" eb="12">
      <t>モクヒョウ</t>
    </rPh>
    <phoneticPr fontId="3"/>
  </si>
  <si>
    <t>・達成に必要な転作面積</t>
    <rPh sb="1" eb="3">
      <t>タッセイ</t>
    </rPh>
    <rPh sb="4" eb="6">
      <t>ヒツヨウ</t>
    </rPh>
    <rPh sb="7" eb="9">
      <t>テンサク</t>
    </rPh>
    <rPh sb="9" eb="11">
      <t>メンセキ</t>
    </rPh>
    <phoneticPr fontId="3"/>
  </si>
  <si>
    <t>ふさおとめ</t>
    <phoneticPr fontId="3"/>
  </si>
  <si>
    <t>ふさこがね</t>
    <phoneticPr fontId="3"/>
  </si>
  <si>
    <t>コシヒカリ</t>
    <phoneticPr fontId="3"/>
  </si>
  <si>
    <t>アキヒカリ</t>
    <phoneticPr fontId="3"/>
  </si>
  <si>
    <t>いわいだわら</t>
    <phoneticPr fontId="3"/>
  </si>
  <si>
    <t>オオナリ</t>
    <phoneticPr fontId="3"/>
  </si>
  <si>
    <t>きたあおば</t>
    <phoneticPr fontId="3"/>
  </si>
  <si>
    <t>クサノホシ</t>
    <phoneticPr fontId="3"/>
  </si>
  <si>
    <t>クサホナミ</t>
    <phoneticPr fontId="3"/>
  </si>
  <si>
    <t>-</t>
    <phoneticPr fontId="3"/>
  </si>
  <si>
    <t>タカナリ</t>
    <phoneticPr fontId="3"/>
  </si>
  <si>
    <t>たちじょうぶ</t>
    <phoneticPr fontId="3"/>
  </si>
  <si>
    <t>ふくひびき</t>
    <phoneticPr fontId="3"/>
  </si>
  <si>
    <t>べこあおば</t>
    <phoneticPr fontId="3"/>
  </si>
  <si>
    <t>べこごのみ</t>
    <phoneticPr fontId="3"/>
  </si>
  <si>
    <t>ホシアオバ</t>
    <phoneticPr fontId="3"/>
  </si>
  <si>
    <t>まきみずほ</t>
    <phoneticPr fontId="3"/>
  </si>
  <si>
    <t>ミズホチカラ</t>
    <phoneticPr fontId="3"/>
  </si>
  <si>
    <t>みなゆたか</t>
    <phoneticPr fontId="3"/>
  </si>
  <si>
    <t>モグモグあおば</t>
    <phoneticPr fontId="3"/>
  </si>
  <si>
    <t>もちだわら</t>
    <phoneticPr fontId="3"/>
  </si>
  <si>
    <t>モミロマン</t>
    <phoneticPr fontId="3"/>
  </si>
  <si>
    <t>ゆめさかり</t>
    <phoneticPr fontId="3"/>
  </si>
  <si>
    <t>俵/10a ＊)</t>
    <rPh sb="0" eb="1">
      <t>ヒョウ</t>
    </rPh>
    <phoneticPr fontId="3"/>
  </si>
  <si>
    <t>あきたこまち</t>
    <phoneticPr fontId="3"/>
  </si>
  <si>
    <t>その他</t>
    <rPh sb="2" eb="3">
      <t>タ</t>
    </rPh>
    <phoneticPr fontId="3"/>
  </si>
  <si>
    <t>主食用米＋飼料用米</t>
    <rPh sb="0" eb="2">
      <t>シュショク</t>
    </rPh>
    <rPh sb="2" eb="4">
      <t>ヨウマイ</t>
    </rPh>
    <rPh sb="5" eb="9">
      <t>シリョウヨウマイ</t>
    </rPh>
    <phoneticPr fontId="3"/>
  </si>
  <si>
    <t>⑥＝①×⑤</t>
    <phoneticPr fontId="3"/>
  </si>
  <si>
    <t>市町村</t>
    <rPh sb="0" eb="3">
      <t>シチョウソン</t>
    </rPh>
    <phoneticPr fontId="3"/>
  </si>
  <si>
    <t>品種</t>
    <rPh sb="0" eb="2">
      <t>ヒンシュ</t>
    </rPh>
    <phoneticPr fontId="3"/>
  </si>
  <si>
    <t>収量①</t>
    <rPh sb="0" eb="2">
      <t>シュウリョウ</t>
    </rPh>
    <phoneticPr fontId="3"/>
  </si>
  <si>
    <t>単価②</t>
    <rPh sb="0" eb="2">
      <t>タンカ</t>
    </rPh>
    <phoneticPr fontId="3"/>
  </si>
  <si>
    <t>収量③</t>
    <rPh sb="0" eb="2">
      <t>シュウリョウ</t>
    </rPh>
    <phoneticPr fontId="3"/>
  </si>
  <si>
    <t>単価④</t>
    <rPh sb="0" eb="2">
      <t>タンカ</t>
    </rPh>
    <phoneticPr fontId="3"/>
  </si>
  <si>
    <t>円(選択)②、</t>
    <rPh sb="0" eb="1">
      <t>エン</t>
    </rPh>
    <rPh sb="2" eb="4">
      <t>センタク</t>
    </rPh>
    <phoneticPr fontId="5"/>
  </si>
  <si>
    <t>円(選択)④</t>
    <rPh sb="0" eb="1">
      <t>エン</t>
    </rPh>
    <rPh sb="2" eb="4">
      <t>センタク</t>
    </rPh>
    <phoneticPr fontId="5"/>
  </si>
  <si>
    <t>アキヒカリ</t>
    <phoneticPr fontId="3"/>
  </si>
  <si>
    <t>いわいだわら</t>
    <phoneticPr fontId="3"/>
  </si>
  <si>
    <t>オオナリ</t>
    <phoneticPr fontId="3"/>
  </si>
  <si>
    <t>きたあおば</t>
    <phoneticPr fontId="3"/>
  </si>
  <si>
    <t>クサノホシ</t>
    <phoneticPr fontId="3"/>
  </si>
  <si>
    <t>クサホナミ</t>
    <phoneticPr fontId="3"/>
  </si>
  <si>
    <t>タカナリ</t>
    <phoneticPr fontId="3"/>
  </si>
  <si>
    <t>たちじょうぶ</t>
    <phoneticPr fontId="3"/>
  </si>
  <si>
    <t>ふくひびき</t>
    <phoneticPr fontId="3"/>
  </si>
  <si>
    <t>べこあおば</t>
    <phoneticPr fontId="3"/>
  </si>
  <si>
    <t>べこごのみ</t>
    <phoneticPr fontId="3"/>
  </si>
  <si>
    <t>ホシアオバ</t>
    <phoneticPr fontId="3"/>
  </si>
  <si>
    <t>まきみずほ</t>
    <phoneticPr fontId="3"/>
  </si>
  <si>
    <t>ミズホチカラ</t>
    <phoneticPr fontId="3"/>
  </si>
  <si>
    <t>みなゆたか</t>
    <phoneticPr fontId="3"/>
  </si>
  <si>
    <t>モグモグあおば</t>
    <phoneticPr fontId="3"/>
  </si>
  <si>
    <t>もちだわら</t>
    <phoneticPr fontId="3"/>
  </si>
  <si>
    <t>モミロマン</t>
    <phoneticPr fontId="3"/>
  </si>
  <si>
    <t>ゆめさかり</t>
    <phoneticPr fontId="3"/>
  </si>
  <si>
    <t>俵(選択)①、</t>
    <rPh sb="0" eb="1">
      <t>ヒョウ</t>
    </rPh>
    <phoneticPr fontId="5"/>
  </si>
  <si>
    <t>俵(選択)③</t>
    <rPh sb="0" eb="1">
      <t>ヒョウ</t>
    </rPh>
    <phoneticPr fontId="5"/>
  </si>
  <si>
    <t>⑤　※直接入力も可能です。</t>
    <phoneticPr fontId="3"/>
  </si>
  <si>
    <t>飼料用米の収入額試算シート（区分管理）</t>
    <rPh sb="0" eb="3">
      <t>シリョウヨウ</t>
    </rPh>
    <rPh sb="3" eb="4">
      <t>マイ</t>
    </rPh>
    <rPh sb="5" eb="8">
      <t>シュウニュウガク</t>
    </rPh>
    <rPh sb="8" eb="10">
      <t>シサン</t>
    </rPh>
    <rPh sb="14" eb="16">
      <t>クブン</t>
    </rPh>
    <rPh sb="16" eb="18">
      <t>カンリ</t>
    </rPh>
    <phoneticPr fontId="5"/>
  </si>
  <si>
    <t>万円です。</t>
    <rPh sb="0" eb="2">
      <t>マンエン</t>
    </rPh>
    <phoneticPr fontId="3"/>
  </si>
  <si>
    <t>注１）この試算結果は現行の制度に基づいて算出した参考値であり、実際の収入金額をお約束するものではありません。</t>
    <rPh sb="0" eb="1">
      <t>チュウ</t>
    </rPh>
    <rPh sb="10" eb="12">
      <t>ゲンコウ</t>
    </rPh>
    <rPh sb="13" eb="15">
      <t>セイド</t>
    </rPh>
    <rPh sb="34" eb="36">
      <t>シュウニュウ</t>
    </rPh>
    <phoneticPr fontId="3"/>
  </si>
  <si>
    <t>主食用米の作付面積
ただし、自家消費分として一律10a控除されます。</t>
    <rPh sb="5" eb="7">
      <t>サクツ</t>
    </rPh>
    <rPh sb="14" eb="16">
      <t>ジカ</t>
    </rPh>
    <rPh sb="16" eb="18">
      <t>ショウヒ</t>
    </rPh>
    <rPh sb="18" eb="19">
      <t>ブン</t>
    </rPh>
    <rPh sb="22" eb="24">
      <t>イチリツ</t>
    </rPh>
    <rPh sb="27" eb="29">
      <t>コウジョ</t>
    </rPh>
    <phoneticPr fontId="3"/>
  </si>
  <si>
    <t>飼料用米の作付面積
10a当たり助成単価は、飼料用米の単収に応じて変動します。</t>
    <rPh sb="0" eb="4">
      <t>シリョウヨウマイ</t>
    </rPh>
    <rPh sb="5" eb="7">
      <t>サクツ</t>
    </rPh>
    <rPh sb="7" eb="9">
      <t>メンセキ</t>
    </rPh>
    <rPh sb="13" eb="14">
      <t>ア</t>
    </rPh>
    <rPh sb="16" eb="18">
      <t>ジョセイ</t>
    </rPh>
    <rPh sb="18" eb="20">
      <t>タンカ</t>
    </rPh>
    <rPh sb="22" eb="26">
      <t>シリョウヨウマイ</t>
    </rPh>
    <rPh sb="27" eb="29">
      <t>タンシュウ</t>
    </rPh>
    <rPh sb="30" eb="31">
      <t>オウ</t>
    </rPh>
    <rPh sb="33" eb="35">
      <t>ヘンドウ</t>
    </rPh>
    <phoneticPr fontId="3"/>
  </si>
  <si>
    <t>飼料用米の作付面積のうち、県が設定する生産性向上技術に取り組んだ面積</t>
    <rPh sb="13" eb="14">
      <t>ケン</t>
    </rPh>
    <rPh sb="15" eb="17">
      <t>セッテイ</t>
    </rPh>
    <rPh sb="19" eb="22">
      <t>セイサンセイ</t>
    </rPh>
    <rPh sb="22" eb="24">
      <t>コウジョウ</t>
    </rPh>
    <rPh sb="24" eb="26">
      <t>ギジュツ</t>
    </rPh>
    <rPh sb="27" eb="28">
      <t>ト</t>
    </rPh>
    <rPh sb="29" eb="30">
      <t>ク</t>
    </rPh>
    <rPh sb="32" eb="34">
      <t>メンセキ</t>
    </rPh>
    <phoneticPr fontId="3"/>
  </si>
  <si>
    <t>飼料用米のうち、多収品種の作付面積</t>
    <rPh sb="0" eb="4">
      <t>シリョウヨウマイ</t>
    </rPh>
    <rPh sb="8" eb="10">
      <t>タシュウ</t>
    </rPh>
    <rPh sb="10" eb="12">
      <t>ヒンシュ</t>
    </rPh>
    <rPh sb="13" eb="15">
      <t>サクツ</t>
    </rPh>
    <rPh sb="15" eb="17">
      <t>メンセキ</t>
    </rPh>
    <phoneticPr fontId="3"/>
  </si>
  <si>
    <t>飼料用米の作付面積のうち、主食用品種の取組面積</t>
    <rPh sb="0" eb="4">
      <t>シリョウヨウマイ</t>
    </rPh>
    <rPh sb="5" eb="7">
      <t>サクツ</t>
    </rPh>
    <rPh sb="7" eb="9">
      <t>メンセキ</t>
    </rPh>
    <rPh sb="13" eb="16">
      <t>シュショクヨウ</t>
    </rPh>
    <rPh sb="16" eb="18">
      <t>ヒンシュ</t>
    </rPh>
    <rPh sb="19" eb="21">
      <t>トリクミ</t>
    </rPh>
    <rPh sb="21" eb="23">
      <t>メンセキ</t>
    </rPh>
    <phoneticPr fontId="3"/>
  </si>
  <si>
    <t>飼料用米の作付面積のうち、多収品種の取組面積</t>
    <rPh sb="0" eb="4">
      <t>シリョウヨウマイ</t>
    </rPh>
    <rPh sb="5" eb="7">
      <t>サクツ</t>
    </rPh>
    <rPh sb="7" eb="9">
      <t>メンセキ</t>
    </rPh>
    <rPh sb="13" eb="15">
      <t>タシュウ</t>
    </rPh>
    <rPh sb="15" eb="17">
      <t>ヒンシュ</t>
    </rPh>
    <rPh sb="18" eb="20">
      <t>トリクミ</t>
    </rPh>
    <rPh sb="20" eb="22">
      <t>メンセキ</t>
    </rPh>
    <phoneticPr fontId="3"/>
  </si>
  <si>
    <t>※１ 支援を受けるためには、それぞれ要件があります。</t>
    <rPh sb="3" eb="5">
      <t>シエン</t>
    </rPh>
    <rPh sb="6" eb="7">
      <t>ウ</t>
    </rPh>
    <rPh sb="18" eb="20">
      <t>ヨウケン</t>
    </rPh>
    <phoneticPr fontId="3"/>
  </si>
  <si>
    <t>※２ 市町村によって、支援策の有無や内容等が異なります。</t>
    <rPh sb="3" eb="6">
      <t>シチョウソン</t>
    </rPh>
    <rPh sb="11" eb="14">
      <t>シエンサク</t>
    </rPh>
    <rPh sb="15" eb="17">
      <t>ウム</t>
    </rPh>
    <rPh sb="18" eb="20">
      <t>ナイヨウ</t>
    </rPh>
    <rPh sb="20" eb="21">
      <t>トウ</t>
    </rPh>
    <rPh sb="22" eb="23">
      <t>コト</t>
    </rPh>
    <phoneticPr fontId="3"/>
  </si>
  <si>
    <t>→</t>
    <phoneticPr fontId="3"/>
  </si>
  <si>
    <t>詳しくは、お近くの行政機関の農政担当部署にお問い合わせください。</t>
    <phoneticPr fontId="3"/>
  </si>
  <si>
    <t>※３ このほか、所定の条件を満たすことで受けられる支援策があります。</t>
    <rPh sb="8" eb="10">
      <t>ショテイ</t>
    </rPh>
    <rPh sb="11" eb="13">
      <t>ジョウケン</t>
    </rPh>
    <rPh sb="14" eb="15">
      <t>ミ</t>
    </rPh>
    <rPh sb="20" eb="21">
      <t>ウ</t>
    </rPh>
    <rPh sb="25" eb="28">
      <t>シエンサク</t>
    </rPh>
    <phoneticPr fontId="3"/>
  </si>
  <si>
    <t>Ｑ１</t>
    <phoneticPr fontId="3"/>
  </si>
  <si>
    <t>なぜ、飼料用米をつくる必要があるのか？</t>
    <phoneticPr fontId="3"/>
  </si>
  <si>
    <t>Ａ１</t>
    <phoneticPr fontId="3"/>
  </si>
  <si>
    <t>食生活の変化や人口の減少、高齢化により、お米の消費量は年々減少しており、国全体では年間約８万トン（千葉県の米生産量の約３割に相当）も減少しています。生産量が需要量を上回って在庫量が増えると、米価の下落を招きます。米価安定のためには、これまで飼料用米に取り組んでいなかった方の協力が欠かせません。</t>
    <phoneticPr fontId="3"/>
  </si>
  <si>
    <t>Ａ２</t>
    <phoneticPr fontId="3"/>
  </si>
  <si>
    <t>国は「新たな食料・農業・農村基本計画」（平成27年3月31日）において、飼料用米の生産拡大を位置付け、その確実な達成に向け、水田活用の直接支払交付金などの必要な支援を行うことを明記しています。</t>
    <phoneticPr fontId="3"/>
  </si>
  <si>
    <t>Ｑ３</t>
    <phoneticPr fontId="3"/>
  </si>
  <si>
    <t>ここ数年で飼料用米の取組が急に広がっているが、まだ需要はあるのか？</t>
    <phoneticPr fontId="3"/>
  </si>
  <si>
    <t>Ａ３</t>
    <phoneticPr fontId="3"/>
  </si>
  <si>
    <t>どんな品種でも取り組むことは可能です。ただし、「ふさおとめ」「ふさこがね」「コシヒカリ」等の主食用品種で取り組む場合と、「アキヒカリ」「初星」「夢あおば」等の多収品種で取り組む場合とで、取組の条件や受けることのできる交付金の種類等が異なります。</t>
    <phoneticPr fontId="3"/>
  </si>
  <si>
    <t>Ｑ５</t>
    <phoneticPr fontId="3"/>
  </si>
  <si>
    <t>交付金の入金が遅いと聞いているため、資金繰りが不安です…。</t>
    <phoneticPr fontId="3"/>
  </si>
  <si>
    <t>29基準単収</t>
    <rPh sb="2" eb="4">
      <t>キジュン</t>
    </rPh>
    <rPh sb="4" eb="6">
      <t>タンシュウ</t>
    </rPh>
    <phoneticPr fontId="3"/>
  </si>
  <si>
    <t>注２）市町村別の標準単収は、生産年の秋の作柄により調整されます（作柄調整）。</t>
    <rPh sb="0" eb="1">
      <t>チュウ</t>
    </rPh>
    <rPh sb="3" eb="6">
      <t>シチョウソン</t>
    </rPh>
    <rPh sb="6" eb="7">
      <t>ベツ</t>
    </rPh>
    <rPh sb="8" eb="10">
      <t>ヒョウジュン</t>
    </rPh>
    <rPh sb="10" eb="12">
      <t>タンシュウ</t>
    </rPh>
    <rPh sb="14" eb="17">
      <t>セイサンネン</t>
    </rPh>
    <rPh sb="18" eb="19">
      <t>アキ</t>
    </rPh>
    <rPh sb="20" eb="22">
      <t>サクガラ</t>
    </rPh>
    <rPh sb="25" eb="27">
      <t>チョウセイ</t>
    </rPh>
    <rPh sb="32" eb="34">
      <t>サクガラ</t>
    </rPh>
    <rPh sb="34" eb="36">
      <t>チョウセイ</t>
    </rPh>
    <phoneticPr fontId="3"/>
  </si>
  <si>
    <t>「アキヒカリ」と「初星」は、お近くのＪＡ・集荷業者にお問い合わせください。「夢あおば」等その他の多収品種は、日本草地畜産種子協会で取り扱っています。詳しくは、市町村農政担当部署又は千葉県各農業事務所にお問い合わせください。</t>
    <rPh sb="27" eb="28">
      <t>ト</t>
    </rPh>
    <rPh sb="29" eb="30">
      <t>ア</t>
    </rPh>
    <rPh sb="43" eb="44">
      <t>トウ</t>
    </rPh>
    <rPh sb="46" eb="47">
      <t>タ</t>
    </rPh>
    <rPh sb="65" eb="66">
      <t>ト</t>
    </rPh>
    <rPh sb="67" eb="68">
      <t>アツカ</t>
    </rPh>
    <rPh sb="74" eb="75">
      <t>クワ</t>
    </rPh>
    <rPh sb="79" eb="82">
      <t>シチョウソン</t>
    </rPh>
    <rPh sb="88" eb="89">
      <t>マタ</t>
    </rPh>
    <rPh sb="90" eb="93">
      <t>チバケン</t>
    </rPh>
    <rPh sb="93" eb="94">
      <t>カク</t>
    </rPh>
    <rPh sb="94" eb="96">
      <t>ノウギョウ</t>
    </rPh>
    <rPh sb="96" eb="98">
      <t>ジム</t>
    </rPh>
    <rPh sb="98" eb="99">
      <t>ショ</t>
    </rPh>
    <phoneticPr fontId="3"/>
  </si>
  <si>
    <t>Ｑ２</t>
    <phoneticPr fontId="3"/>
  </si>
  <si>
    <t>飼料用米への支援は、今後も継続されるのか？</t>
    <phoneticPr fontId="3"/>
  </si>
  <si>
    <t>飼料用米は飼料工場や畜産農家において、輸入トウモロコシの代替として利用されます。平成27年産飼料用米の生産量は全国で42万トンでした。平成28年産の需要量は約120万トンあり、また、 将来的な需要量は450万トンと試算されています。</t>
    <phoneticPr fontId="3"/>
  </si>
  <si>
    <t>Ｑ４</t>
    <phoneticPr fontId="3"/>
  </si>
  <si>
    <t>飼料用米の「品種」は決まっているのか？</t>
    <phoneticPr fontId="3"/>
  </si>
  <si>
    <t>Ａ４</t>
    <phoneticPr fontId="3"/>
  </si>
  <si>
    <t>多収品種の種子はどこで購入できるのか？</t>
    <phoneticPr fontId="3"/>
  </si>
  <si>
    <t>Ａ５</t>
    <phoneticPr fontId="3"/>
  </si>
  <si>
    <t>Ｑ６</t>
    <phoneticPr fontId="3"/>
  </si>
  <si>
    <t>Ａ６</t>
    <phoneticPr fontId="3"/>
  </si>
  <si>
    <t>⑯</t>
    <phoneticPr fontId="3"/>
  </si>
  <si>
    <t>⑱</t>
    <phoneticPr fontId="3"/>
  </si>
  <si>
    <t>⑳</t>
    <phoneticPr fontId="3"/>
  </si>
  <si>
    <t>円/10a</t>
    <phoneticPr fontId="3"/>
  </si>
  <si>
    <t>万円</t>
    <phoneticPr fontId="3"/>
  </si>
  <si>
    <t>⑭＝⑬×⑩</t>
    <phoneticPr fontId="3"/>
  </si>
  <si>
    <t>⑬ ※実績単収に応じ、55,000～105,000円/10aの範囲</t>
    <phoneticPr fontId="3"/>
  </si>
  <si>
    <t>⑮＝2,800円/10a×⑩</t>
    <rPh sb="7" eb="8">
      <t>エン</t>
    </rPh>
    <phoneticPr fontId="3"/>
  </si>
  <si>
    <t>⑲＝⑱×⑩</t>
    <phoneticPr fontId="3"/>
  </si>
  <si>
    <t>㉑＝⑫＋⑭＋⑮＋⑰＋⑲＋⑳</t>
    <phoneticPr fontId="3"/>
  </si>
  <si>
    <t>㉒＝⑨＋㉑</t>
    <phoneticPr fontId="3"/>
  </si>
  <si>
    <t>⑰＝⑯×⑩</t>
    <phoneticPr fontId="3"/>
  </si>
  <si>
    <t>円程度</t>
    <rPh sb="0" eb="1">
      <t>エン</t>
    </rPh>
    <rPh sb="1" eb="3">
      <t>テイド</t>
    </rPh>
    <phoneticPr fontId="3"/>
  </si>
  <si>
    <t>円以内</t>
    <rPh sb="0" eb="1">
      <t>エン</t>
    </rPh>
    <rPh sb="1" eb="3">
      <t>イナイ</t>
    </rPh>
    <phoneticPr fontId="3"/>
  </si>
  <si>
    <t>○ 国・県からの主な支援策（平成２９年度の場合）</t>
    <rPh sb="2" eb="3">
      <t>クニ</t>
    </rPh>
    <rPh sb="4" eb="5">
      <t>ケン</t>
    </rPh>
    <rPh sb="8" eb="9">
      <t>オモ</t>
    </rPh>
    <rPh sb="10" eb="13">
      <t>シエンサク</t>
    </rPh>
    <rPh sb="14" eb="16">
      <t>ヘイセイ</t>
    </rPh>
    <rPh sb="18" eb="19">
      <t>ネン</t>
    </rPh>
    <rPh sb="19" eb="20">
      <t>ド</t>
    </rPh>
    <rPh sb="21" eb="23">
      <t>バアイ</t>
    </rPh>
    <phoneticPr fontId="3"/>
  </si>
  <si>
    <t>飼料用米の数量払い(5.5～10.5万円/10a)は11～12月頃に入金されます。また、秋口の資金繰り対策として、ＪＡのつなぎ融資を利用することもできます。</t>
    <rPh sb="32" eb="33">
      <t>コロ</t>
    </rPh>
    <phoneticPr fontId="3"/>
  </si>
  <si>
    <t>H29.4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</si>
</sst>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_);[Red]\(#,##0\)"/>
    <numFmt numFmtId="178" formatCode="0_ "/>
    <numFmt numFmtId="179" formatCode="#,##0.0;[Red]\-#,##0.0"/>
    <numFmt numFmtId="180" formatCode="#,##0;&quot;▲ &quot;#,##0"/>
    <numFmt numFmtId="181" formatCode="0.0_);[Red]\(0.0\)"/>
    <numFmt numFmtId="182" formatCode="#,##0.0_);[Red]\(#,##0.0\)"/>
    <numFmt numFmtId="183" formatCode="#,##0_ "/>
  </numFmts>
  <fonts count="36" x14ac:knownFonts="1">
    <font>
      <sz val="12"/>
      <color theme="1"/>
      <name val="ＭＳ Ｐ明朝"/>
      <family val="2"/>
      <charset val="128"/>
    </font>
    <font>
      <sz val="11"/>
      <color theme="1"/>
      <name val="ＭＳ Ｐゴシック"/>
      <family val="2"/>
      <charset val="128"/>
      <scheme val="minor"/>
    </font>
    <font>
      <sz val="12"/>
      <color theme="1"/>
      <name val="ＭＳ Ｐ明朝"/>
      <family val="2"/>
      <charset val="128"/>
    </font>
    <font>
      <sz val="6"/>
      <name val="ＭＳ Ｐ明朝"/>
      <family val="2"/>
      <charset val="128"/>
    </font>
    <font>
      <b/>
      <sz val="14"/>
      <color rgb="FF0000FF"/>
      <name val="ＭＳ ゴシック"/>
      <family val="3"/>
      <charset val="128"/>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4"/>
      <color theme="1"/>
      <name val="ＭＳ ゴシック"/>
      <family val="3"/>
      <charset val="128"/>
    </font>
    <font>
      <b/>
      <sz val="12"/>
      <color rgb="FFFF0000"/>
      <name val="ＭＳ ゴシック"/>
      <family val="3"/>
      <charset val="128"/>
    </font>
    <font>
      <sz val="11"/>
      <color rgb="FFFF0000"/>
      <name val="ＭＳ ゴシック"/>
      <family val="3"/>
      <charset val="128"/>
    </font>
    <font>
      <b/>
      <sz val="11"/>
      <color rgb="FF0000FF"/>
      <name val="ＭＳ ゴシック"/>
      <family val="3"/>
      <charset val="128"/>
    </font>
    <font>
      <sz val="11"/>
      <name val="ＭＳ ゴシック"/>
      <family val="3"/>
      <charset val="128"/>
    </font>
    <font>
      <b/>
      <sz val="11"/>
      <color rgb="FFFF0000"/>
      <name val="ＭＳ ゴシック"/>
      <family val="3"/>
      <charset val="128"/>
    </font>
    <font>
      <sz val="12.5"/>
      <color theme="1"/>
      <name val="ＭＳ ゴシック"/>
      <family val="3"/>
      <charset val="128"/>
    </font>
    <font>
      <sz val="11"/>
      <name val="ＭＳ 明朝"/>
      <family val="1"/>
      <charset val="128"/>
    </font>
    <font>
      <sz val="11"/>
      <color theme="1"/>
      <name val="ＭＳ 明朝"/>
      <family val="1"/>
      <charset val="128"/>
    </font>
    <font>
      <sz val="6"/>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vertAlign val="superscript"/>
      <sz val="9"/>
      <color theme="1"/>
      <name val="ＭＳ 明朝"/>
      <family val="1"/>
      <charset val="128"/>
    </font>
    <font>
      <sz val="12.5"/>
      <color rgb="FFFFFF99"/>
      <name val="ＭＳ ゴシック"/>
      <family val="3"/>
      <charset val="128"/>
    </font>
    <font>
      <sz val="12.5"/>
      <color rgb="FFCCECFF"/>
      <name val="ＭＳ ゴシック"/>
      <family val="3"/>
      <charset val="128"/>
    </font>
    <font>
      <sz val="12"/>
      <color theme="1"/>
      <name val="ＭＳ ゴシック"/>
      <family val="3"/>
      <charset val="128"/>
    </font>
    <font>
      <b/>
      <sz val="11"/>
      <color theme="1"/>
      <name val="ＭＳ 明朝"/>
      <family val="1"/>
      <charset val="128"/>
    </font>
    <font>
      <b/>
      <sz val="14"/>
      <color rgb="FF00B050"/>
      <name val="ＭＳ ゴシック"/>
      <family val="3"/>
      <charset val="128"/>
    </font>
    <font>
      <b/>
      <sz val="12"/>
      <color rgb="FF00B050"/>
      <name val="ＭＳ ゴシック"/>
      <family val="3"/>
      <charset val="128"/>
    </font>
    <font>
      <sz val="10"/>
      <color theme="1"/>
      <name val="ＭＳ Ｐ明朝"/>
      <family val="2"/>
      <charset val="128"/>
    </font>
    <font>
      <b/>
      <sz val="11"/>
      <name val="ＭＳ 明朝"/>
      <family val="1"/>
      <charset val="128"/>
    </font>
    <font>
      <b/>
      <sz val="11"/>
      <name val="ＭＳ ゴシック"/>
      <family val="3"/>
      <charset val="128"/>
    </font>
    <font>
      <sz val="12.5"/>
      <name val="ＭＳ ゴシック"/>
      <family val="3"/>
      <charset val="128"/>
    </font>
    <font>
      <u/>
      <sz val="11"/>
      <name val="ＭＳ 明朝"/>
      <family val="1"/>
      <charset val="128"/>
    </font>
    <font>
      <sz val="10"/>
      <name val="ＭＳ ゴシック"/>
      <family val="3"/>
      <charset val="128"/>
    </font>
    <font>
      <sz val="10"/>
      <name val="ＭＳ Ｐ明朝"/>
      <family val="2"/>
      <charset val="128"/>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auto="1"/>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hair">
        <color indexed="64"/>
      </left>
      <right/>
      <top style="hair">
        <color indexed="64"/>
      </top>
      <bottom style="hair">
        <color indexed="64"/>
      </bottom>
      <diagonal style="thin">
        <color auto="1"/>
      </diagonal>
    </border>
    <border>
      <left style="hair">
        <color indexed="64"/>
      </left>
      <right style="hair">
        <color indexed="64"/>
      </right>
      <top style="hair">
        <color indexed="64"/>
      </top>
      <bottom/>
      <diagonal/>
    </border>
    <border diagonalUp="1">
      <left/>
      <right/>
      <top style="hair">
        <color indexed="64"/>
      </top>
      <bottom style="hair">
        <color indexed="64"/>
      </bottom>
      <diagonal style="thin">
        <color auto="1"/>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top/>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ck">
        <color indexed="64"/>
      </right>
      <top/>
      <bottom style="hair">
        <color indexed="64"/>
      </bottom>
      <diagonal/>
    </border>
    <border diagonalUp="1">
      <left style="hair">
        <color indexed="64"/>
      </left>
      <right style="hair">
        <color indexed="64"/>
      </right>
      <top/>
      <bottom/>
      <diagonal style="thin">
        <color auto="1"/>
      </diagonal>
    </border>
    <border diagonalUp="1">
      <left style="hair">
        <color indexed="64"/>
      </left>
      <right style="hair">
        <color indexed="64"/>
      </right>
      <top style="hair">
        <color indexed="64"/>
      </top>
      <bottom/>
      <diagonal style="thin">
        <color auto="1"/>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thin">
        <color auto="1"/>
      </diagonal>
    </border>
    <border diagonalUp="1">
      <left style="hair">
        <color indexed="64"/>
      </left>
      <right/>
      <top style="thin">
        <color indexed="64"/>
      </top>
      <bottom style="hair">
        <color indexed="64"/>
      </bottom>
      <diagonal style="thin">
        <color auto="1"/>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diagonalUp="1">
      <left/>
      <right style="thick">
        <color indexed="64"/>
      </right>
      <top style="hair">
        <color indexed="64"/>
      </top>
      <bottom style="hair">
        <color indexed="64"/>
      </bottom>
      <diagonal style="thin">
        <color auto="1"/>
      </diagonal>
    </border>
    <border>
      <left style="hair">
        <color indexed="64"/>
      </left>
      <right/>
      <top/>
      <bottom/>
      <diagonal/>
    </border>
    <border>
      <left/>
      <right style="hair">
        <color indexed="64"/>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68">
    <xf numFmtId="0" fontId="0" fillId="0" borderId="0" xfId="0">
      <alignment vertical="center"/>
    </xf>
    <xf numFmtId="0" fontId="6" fillId="0" borderId="0" xfId="0" applyFont="1" applyAlignment="1">
      <alignment horizontal="left" vertical="center"/>
    </xf>
    <xf numFmtId="0" fontId="6" fillId="0" borderId="0" xfId="0" applyFont="1">
      <alignment vertical="center"/>
    </xf>
    <xf numFmtId="0" fontId="4" fillId="0" borderId="0" xfId="2" applyFont="1" applyFill="1" applyBorder="1">
      <alignment vertical="center"/>
    </xf>
    <xf numFmtId="0" fontId="6" fillId="0" borderId="0" xfId="2" applyFont="1" applyFill="1" applyBorder="1">
      <alignment vertical="center"/>
    </xf>
    <xf numFmtId="0" fontId="6" fillId="0" borderId="0" xfId="2" applyFont="1" applyFill="1" applyBorder="1" applyAlignment="1">
      <alignment horizontal="right" vertical="center"/>
    </xf>
    <xf numFmtId="0" fontId="11" fillId="0" borderId="0" xfId="2" applyFont="1" applyFill="1" applyBorder="1">
      <alignment vertical="center"/>
    </xf>
    <xf numFmtId="0" fontId="12" fillId="0" borderId="0" xfId="2" applyFont="1" applyFill="1" applyBorder="1">
      <alignment vertical="center"/>
    </xf>
    <xf numFmtId="0" fontId="6" fillId="0" borderId="0" xfId="2" applyFont="1" applyFill="1" applyBorder="1" applyAlignment="1">
      <alignment horizontal="center" vertical="center"/>
    </xf>
    <xf numFmtId="0" fontId="6" fillId="0" borderId="0" xfId="0" applyFont="1" applyAlignment="1">
      <alignment horizontal="right" vertical="center"/>
    </xf>
    <xf numFmtId="0" fontId="6" fillId="0" borderId="5" xfId="0" applyFont="1" applyBorder="1">
      <alignment vertical="center"/>
    </xf>
    <xf numFmtId="0" fontId="6" fillId="0" borderId="6" xfId="0" applyFont="1" applyBorder="1">
      <alignment vertical="center"/>
    </xf>
    <xf numFmtId="0" fontId="6" fillId="0" borderId="4" xfId="0" applyFont="1" applyBorder="1">
      <alignment vertical="center"/>
    </xf>
    <xf numFmtId="0" fontId="6" fillId="0" borderId="0" xfId="0" applyFont="1" applyBorder="1">
      <alignment vertical="center"/>
    </xf>
    <xf numFmtId="0" fontId="13" fillId="0" borderId="0" xfId="2" applyFont="1" applyFill="1" applyBorder="1">
      <alignment vertical="center"/>
    </xf>
    <xf numFmtId="0" fontId="6" fillId="0" borderId="10" xfId="0" applyFont="1" applyBorder="1">
      <alignment vertical="center"/>
    </xf>
    <xf numFmtId="0" fontId="6" fillId="0" borderId="0" xfId="0" applyFont="1" applyFill="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lignment vertical="center"/>
    </xf>
    <xf numFmtId="0" fontId="6" fillId="0" borderId="2" xfId="0" applyFont="1" applyBorder="1">
      <alignment vertical="center"/>
    </xf>
    <xf numFmtId="0" fontId="6" fillId="0" borderId="3" xfId="0" applyFont="1" applyBorder="1" applyAlignment="1">
      <alignment horizontal="right" vertical="center"/>
    </xf>
    <xf numFmtId="0" fontId="6" fillId="0" borderId="11" xfId="2" applyFont="1" applyFill="1" applyBorder="1">
      <alignment vertical="center"/>
    </xf>
    <xf numFmtId="0" fontId="6" fillId="0" borderId="7" xfId="2" applyFont="1" applyFill="1" applyBorder="1">
      <alignment vertical="center"/>
    </xf>
    <xf numFmtId="0" fontId="6" fillId="0" borderId="11" xfId="0" applyFont="1" applyFill="1" applyBorder="1">
      <alignment vertical="center"/>
    </xf>
    <xf numFmtId="0" fontId="6" fillId="0" borderId="0" xfId="0" applyFont="1" applyFill="1" applyBorder="1">
      <alignment vertical="center"/>
    </xf>
    <xf numFmtId="0" fontId="6" fillId="0" borderId="7" xfId="0" applyFont="1" applyFill="1" applyBorder="1">
      <alignment vertical="center"/>
    </xf>
    <xf numFmtId="0" fontId="6" fillId="0" borderId="3" xfId="2" applyFont="1" applyFill="1" applyBorder="1">
      <alignment vertical="center"/>
    </xf>
    <xf numFmtId="0" fontId="6" fillId="0" borderId="3" xfId="2" applyFont="1" applyFill="1" applyBorder="1" applyAlignment="1">
      <alignment horizontal="center" vertical="center"/>
    </xf>
    <xf numFmtId="38" fontId="6" fillId="0" borderId="3" xfId="1" applyFont="1" applyFill="1" applyBorder="1">
      <alignment vertical="center"/>
    </xf>
    <xf numFmtId="0" fontId="11" fillId="0" borderId="15" xfId="2" applyFont="1" applyFill="1" applyBorder="1">
      <alignment vertical="center"/>
    </xf>
    <xf numFmtId="0" fontId="6" fillId="0" borderId="16" xfId="2" applyFont="1" applyFill="1" applyBorder="1">
      <alignment vertical="center"/>
    </xf>
    <xf numFmtId="0" fontId="11" fillId="0" borderId="16" xfId="2" applyFont="1" applyFill="1" applyBorder="1">
      <alignment vertical="center"/>
    </xf>
    <xf numFmtId="0" fontId="6" fillId="0" borderId="14" xfId="2" applyFont="1" applyFill="1" applyBorder="1" applyAlignment="1">
      <alignment vertical="center"/>
    </xf>
    <xf numFmtId="0" fontId="11" fillId="0" borderId="0" xfId="0" applyFont="1">
      <alignment vertical="center"/>
    </xf>
    <xf numFmtId="0" fontId="15" fillId="0" borderId="0" xfId="0" applyFont="1" applyBorder="1" applyAlignment="1">
      <alignment horizontal="right" vertical="center"/>
    </xf>
    <xf numFmtId="0" fontId="15" fillId="0" borderId="0" xfId="0" applyFont="1" applyBorder="1">
      <alignment vertical="center"/>
    </xf>
    <xf numFmtId="0" fontId="17" fillId="0" borderId="0" xfId="2" applyFont="1" applyFill="1" applyBorder="1">
      <alignment vertical="center"/>
    </xf>
    <xf numFmtId="38" fontId="17" fillId="3" borderId="0" xfId="1" applyFont="1" applyFill="1" applyBorder="1">
      <alignment vertical="center"/>
    </xf>
    <xf numFmtId="0" fontId="17" fillId="0" borderId="0" xfId="0" applyFont="1" applyBorder="1">
      <alignment vertical="center"/>
    </xf>
    <xf numFmtId="178" fontId="17" fillId="0" borderId="0" xfId="2" applyNumberFormat="1" applyFont="1" applyFill="1" applyBorder="1">
      <alignment vertical="center"/>
    </xf>
    <xf numFmtId="176" fontId="17" fillId="0" borderId="0" xfId="2" applyNumberFormat="1" applyFont="1" applyFill="1" applyBorder="1">
      <alignment vertical="center"/>
    </xf>
    <xf numFmtId="0" fontId="17" fillId="0" borderId="0" xfId="0" applyFont="1" applyFill="1" applyBorder="1">
      <alignment vertical="center"/>
    </xf>
    <xf numFmtId="179" fontId="17" fillId="3" borderId="0" xfId="1" applyNumberFormat="1" applyFont="1" applyFill="1" applyBorder="1">
      <alignment vertical="center"/>
    </xf>
    <xf numFmtId="0" fontId="17" fillId="0" borderId="0" xfId="2" applyFont="1" applyFill="1" applyBorder="1" applyAlignment="1">
      <alignment horizontal="center" vertical="center"/>
    </xf>
    <xf numFmtId="38" fontId="17" fillId="0" borderId="0" xfId="1" applyFont="1" applyFill="1" applyBorder="1">
      <alignment vertical="center"/>
    </xf>
    <xf numFmtId="0" fontId="17" fillId="0" borderId="16" xfId="2" applyFont="1" applyFill="1" applyBorder="1">
      <alignment vertical="center"/>
    </xf>
    <xf numFmtId="0" fontId="17" fillId="0" borderId="22" xfId="2" applyFont="1" applyFill="1" applyBorder="1">
      <alignment vertical="center"/>
    </xf>
    <xf numFmtId="0" fontId="17" fillId="0" borderId="32" xfId="2" applyFont="1" applyFill="1" applyBorder="1">
      <alignment vertical="center"/>
    </xf>
    <xf numFmtId="0" fontId="17" fillId="0" borderId="16" xfId="2" applyFont="1" applyFill="1" applyBorder="1" applyAlignment="1">
      <alignment horizontal="left" vertical="center"/>
    </xf>
    <xf numFmtId="0" fontId="17" fillId="0" borderId="15" xfId="2" applyFont="1" applyFill="1" applyBorder="1">
      <alignment vertical="center"/>
    </xf>
    <xf numFmtId="177" fontId="17" fillId="3" borderId="14" xfId="1" applyNumberFormat="1" applyFont="1" applyFill="1" applyBorder="1">
      <alignment vertical="center"/>
    </xf>
    <xf numFmtId="177" fontId="17" fillId="3" borderId="31" xfId="1" applyNumberFormat="1" applyFont="1" applyFill="1" applyBorder="1">
      <alignment vertical="center"/>
    </xf>
    <xf numFmtId="0" fontId="17" fillId="0" borderId="30" xfId="2" applyFont="1" applyFill="1" applyBorder="1">
      <alignment vertical="center"/>
    </xf>
    <xf numFmtId="0" fontId="17" fillId="0" borderId="29" xfId="2" applyFont="1" applyFill="1" applyBorder="1">
      <alignment vertical="center"/>
    </xf>
    <xf numFmtId="0" fontId="17" fillId="0" borderId="16" xfId="0" applyFont="1" applyBorder="1">
      <alignment vertical="center"/>
    </xf>
    <xf numFmtId="0" fontId="17" fillId="0" borderId="15" xfId="0" applyFont="1" applyBorder="1">
      <alignment vertical="center"/>
    </xf>
    <xf numFmtId="0" fontId="17" fillId="0" borderId="17" xfId="0" applyFont="1" applyBorder="1" applyAlignment="1">
      <alignment horizontal="center" vertical="center"/>
    </xf>
    <xf numFmtId="0" fontId="17" fillId="0" borderId="16" xfId="0" applyFont="1" applyBorder="1" applyAlignment="1">
      <alignment horizontal="left" vertical="center"/>
    </xf>
    <xf numFmtId="38" fontId="17" fillId="0" borderId="16" xfId="1" applyFont="1" applyBorder="1" applyAlignment="1">
      <alignment horizontal="right" vertical="center"/>
    </xf>
    <xf numFmtId="0" fontId="17" fillId="0" borderId="15" xfId="0" applyFont="1" applyBorder="1" applyAlignment="1">
      <alignment horizontal="center" vertical="center"/>
    </xf>
    <xf numFmtId="0" fontId="17" fillId="0" borderId="0" xfId="0" applyFont="1" applyBorder="1" applyAlignment="1">
      <alignment horizontal="right" vertical="center"/>
    </xf>
    <xf numFmtId="0" fontId="8" fillId="0" borderId="0" xfId="2" applyFont="1" applyFill="1" applyBorder="1" applyAlignment="1">
      <alignment vertical="top"/>
    </xf>
    <xf numFmtId="0" fontId="15" fillId="0" borderId="0" xfId="2" applyFont="1" applyFill="1" applyBorder="1">
      <alignment vertical="center"/>
    </xf>
    <xf numFmtId="0" fontId="6" fillId="0" borderId="0" xfId="0" applyFont="1" applyAlignment="1">
      <alignment vertical="center"/>
    </xf>
    <xf numFmtId="38" fontId="6" fillId="0" borderId="0" xfId="1" applyFont="1" applyAlignment="1">
      <alignment vertical="center"/>
    </xf>
    <xf numFmtId="0" fontId="6" fillId="0" borderId="0" xfId="0" applyFont="1" applyBorder="1" applyAlignment="1">
      <alignment vertical="center"/>
    </xf>
    <xf numFmtId="0" fontId="6" fillId="0" borderId="12" xfId="0" applyFont="1" applyBorder="1" applyAlignment="1">
      <alignment horizontal="center" vertical="center" wrapText="1"/>
    </xf>
    <xf numFmtId="0" fontId="8" fillId="0" borderId="0" xfId="0" applyFont="1" applyAlignment="1">
      <alignment vertical="top"/>
    </xf>
    <xf numFmtId="0" fontId="15" fillId="0" borderId="11" xfId="0" applyFont="1" applyBorder="1">
      <alignment vertical="center"/>
    </xf>
    <xf numFmtId="0" fontId="8" fillId="0" borderId="3" xfId="0" applyFont="1" applyBorder="1" applyAlignment="1">
      <alignment vertical="top"/>
    </xf>
    <xf numFmtId="0" fontId="8" fillId="0" borderId="4" xfId="0" applyFont="1" applyBorder="1" applyAlignment="1">
      <alignment vertical="top"/>
    </xf>
    <xf numFmtId="0" fontId="6" fillId="0" borderId="11" xfId="0" applyFont="1" applyBorder="1" applyAlignment="1">
      <alignment vertical="top"/>
    </xf>
    <xf numFmtId="0" fontId="6" fillId="0" borderId="0" xfId="0" applyFont="1" applyBorder="1" applyAlignment="1">
      <alignment horizontal="right" vertical="top"/>
    </xf>
    <xf numFmtId="0" fontId="6" fillId="0" borderId="0" xfId="0" applyFont="1" applyBorder="1" applyAlignment="1">
      <alignment vertical="top"/>
    </xf>
    <xf numFmtId="0" fontId="6" fillId="0" borderId="0" xfId="0" applyFont="1" applyAlignment="1">
      <alignment vertical="top"/>
    </xf>
    <xf numFmtId="0" fontId="11" fillId="0" borderId="0" xfId="0" applyFont="1" applyAlignment="1">
      <alignment vertical="top"/>
    </xf>
    <xf numFmtId="0" fontId="6" fillId="0" borderId="11" xfId="0" applyFont="1" applyBorder="1" applyAlignment="1">
      <alignment vertical="center"/>
    </xf>
    <xf numFmtId="0" fontId="11" fillId="0" borderId="0" xfId="0" applyFont="1" applyAlignment="1">
      <alignment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21" xfId="2" applyFont="1" applyFill="1" applyBorder="1" applyAlignment="1">
      <alignment vertical="center"/>
    </xf>
    <xf numFmtId="38" fontId="16" fillId="3" borderId="0" xfId="1" applyFont="1" applyFill="1" applyBorder="1">
      <alignment vertical="center"/>
    </xf>
    <xf numFmtId="0" fontId="25" fillId="0" borderId="0" xfId="0" applyFont="1" applyAlignment="1">
      <alignment vertical="center"/>
    </xf>
    <xf numFmtId="0" fontId="6" fillId="0" borderId="22" xfId="2" applyFont="1" applyFill="1" applyBorder="1">
      <alignment vertical="center"/>
    </xf>
    <xf numFmtId="0" fontId="17" fillId="0" borderId="23" xfId="2" applyFont="1" applyFill="1" applyBorder="1">
      <alignment vertical="center"/>
    </xf>
    <xf numFmtId="0" fontId="17" fillId="0" borderId="38" xfId="2" applyFont="1" applyFill="1" applyBorder="1">
      <alignment vertical="center"/>
    </xf>
    <xf numFmtId="0" fontId="17" fillId="0" borderId="40" xfId="2" applyFont="1" applyFill="1" applyBorder="1">
      <alignment vertical="center"/>
    </xf>
    <xf numFmtId="0" fontId="16" fillId="0" borderId="38" xfId="2" applyFont="1" applyFill="1" applyBorder="1">
      <alignment vertical="center"/>
    </xf>
    <xf numFmtId="0" fontId="17" fillId="0" borderId="41" xfId="2" applyFont="1" applyFill="1" applyBorder="1">
      <alignment vertical="center"/>
    </xf>
    <xf numFmtId="0" fontId="11" fillId="0" borderId="22" xfId="2" applyFont="1" applyFill="1" applyBorder="1">
      <alignment vertical="center"/>
    </xf>
    <xf numFmtId="177" fontId="17" fillId="3" borderId="21" xfId="2" applyNumberFormat="1" applyFont="1" applyFill="1" applyBorder="1">
      <alignment vertical="center"/>
    </xf>
    <xf numFmtId="0" fontId="13" fillId="0" borderId="42" xfId="2" applyFont="1" applyFill="1" applyBorder="1" applyAlignment="1">
      <alignment horizontal="right" vertical="center" wrapText="1"/>
    </xf>
    <xf numFmtId="0" fontId="14" fillId="3" borderId="3" xfId="2" applyFont="1" applyFill="1" applyBorder="1" applyAlignment="1">
      <alignment horizontal="center" vertical="center"/>
    </xf>
    <xf numFmtId="0" fontId="13" fillId="0" borderId="44" xfId="2" applyFont="1" applyFill="1" applyBorder="1" applyAlignment="1">
      <alignment horizontal="right" vertical="center" wrapText="1"/>
    </xf>
    <xf numFmtId="0" fontId="12" fillId="3" borderId="45" xfId="2" applyFont="1" applyFill="1" applyBorder="1" applyAlignment="1">
      <alignment horizontal="center" vertical="center"/>
    </xf>
    <xf numFmtId="0" fontId="7" fillId="0" borderId="22" xfId="2" applyFont="1" applyFill="1" applyBorder="1">
      <alignment vertical="center"/>
    </xf>
    <xf numFmtId="0" fontId="6" fillId="0" borderId="49" xfId="2" applyFont="1" applyFill="1" applyBorder="1" applyAlignment="1">
      <alignment vertical="center"/>
    </xf>
    <xf numFmtId="0" fontId="6" fillId="0" borderId="50" xfId="2" applyFont="1" applyFill="1" applyBorder="1">
      <alignment vertical="center"/>
    </xf>
    <xf numFmtId="0" fontId="11" fillId="0" borderId="51" xfId="2" applyFont="1" applyFill="1" applyBorder="1">
      <alignment vertical="center"/>
    </xf>
    <xf numFmtId="177" fontId="17" fillId="3" borderId="54" xfId="2" applyNumberFormat="1" applyFont="1" applyFill="1" applyBorder="1">
      <alignment vertical="center"/>
    </xf>
    <xf numFmtId="0" fontId="17" fillId="0" borderId="55" xfId="2" applyFont="1" applyFill="1" applyBorder="1">
      <alignment vertical="center"/>
    </xf>
    <xf numFmtId="0" fontId="17" fillId="0" borderId="50" xfId="2" applyFont="1" applyFill="1" applyBorder="1">
      <alignment vertical="center"/>
    </xf>
    <xf numFmtId="0" fontId="17" fillId="0" borderId="51" xfId="2" applyFont="1" applyFill="1" applyBorder="1">
      <alignment vertical="center"/>
    </xf>
    <xf numFmtId="0" fontId="17" fillId="0" borderId="50" xfId="2" applyFont="1" applyFill="1" applyBorder="1" applyAlignment="1">
      <alignment horizontal="left" vertical="center"/>
    </xf>
    <xf numFmtId="0" fontId="27" fillId="0" borderId="0" xfId="2" applyFont="1" applyFill="1" applyBorder="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2" applyFont="1" applyFill="1" applyBorder="1">
      <alignment vertical="center"/>
    </xf>
    <xf numFmtId="0" fontId="8" fillId="0" borderId="0" xfId="0" applyFont="1" applyAlignment="1">
      <alignment horizontal="left" vertical="center"/>
    </xf>
    <xf numFmtId="0" fontId="8" fillId="0" borderId="0" xfId="2" applyFont="1" applyFill="1" applyBorder="1" applyAlignment="1">
      <alignment horizontal="left" vertical="center"/>
    </xf>
    <xf numFmtId="0" fontId="8" fillId="0" borderId="0" xfId="0" applyFont="1" applyBorder="1" applyAlignment="1">
      <alignment vertical="center"/>
    </xf>
    <xf numFmtId="0" fontId="8" fillId="0" borderId="0" xfId="0" applyFont="1" applyFill="1" applyBorder="1" applyAlignment="1">
      <alignment vertical="center"/>
    </xf>
    <xf numFmtId="0" fontId="29" fillId="0" borderId="0" xfId="0" applyFont="1">
      <alignment vertical="center"/>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applyBorder="1" applyAlignment="1">
      <alignment shrinkToFit="1"/>
    </xf>
    <xf numFmtId="0" fontId="8" fillId="0" borderId="0" xfId="2" applyFont="1" applyFill="1" applyBorder="1" applyAlignment="1">
      <alignment vertical="center" shrinkToFit="1"/>
    </xf>
    <xf numFmtId="0" fontId="8" fillId="0" borderId="0" xfId="0" applyFont="1" applyAlignment="1">
      <alignment horizontal="left" vertical="center" shrinkToFit="1"/>
    </xf>
    <xf numFmtId="0" fontId="8" fillId="0" borderId="0" xfId="0" applyFont="1" applyBorder="1" applyAlignment="1">
      <alignment vertical="center" shrinkToFit="1"/>
    </xf>
    <xf numFmtId="0" fontId="8" fillId="0" borderId="0" xfId="0" applyFont="1" applyFill="1" applyBorder="1" applyAlignment="1">
      <alignment vertical="center" shrinkToFit="1"/>
    </xf>
    <xf numFmtId="0" fontId="29" fillId="0" borderId="0" xfId="0" applyFont="1" applyAlignment="1">
      <alignment vertical="center" shrinkToFit="1"/>
    </xf>
    <xf numFmtId="0" fontId="8" fillId="0" borderId="0" xfId="0" applyFont="1" applyAlignment="1">
      <alignment horizontal="center" vertical="center" shrinkToFit="1"/>
    </xf>
    <xf numFmtId="0" fontId="8" fillId="0" borderId="0" xfId="0" applyFont="1" applyAlignment="1">
      <alignment shrinkToFit="1"/>
    </xf>
    <xf numFmtId="0" fontId="8" fillId="0" borderId="0" xfId="0" applyFont="1" applyAlignment="1">
      <alignment horizontal="center" vertical="top" shrinkToFit="1"/>
    </xf>
    <xf numFmtId="0" fontId="29" fillId="0" borderId="0" xfId="0" applyFont="1" applyAlignment="1">
      <alignment vertical="top" shrinkToFit="1"/>
    </xf>
    <xf numFmtId="0" fontId="8" fillId="0" borderId="0" xfId="0" applyFont="1" applyBorder="1" applyAlignment="1">
      <alignment horizontal="center" shrinkToFit="1"/>
    </xf>
    <xf numFmtId="38" fontId="8" fillId="0" borderId="0" xfId="1" applyFont="1" applyAlignment="1">
      <alignment vertical="center" shrinkToFit="1"/>
    </xf>
    <xf numFmtId="181" fontId="8" fillId="0" borderId="0" xfId="0" applyNumberFormat="1" applyFont="1" applyAlignment="1">
      <alignment vertical="center" shrinkToFit="1"/>
    </xf>
    <xf numFmtId="181" fontId="8" fillId="0" borderId="0" xfId="1" applyNumberFormat="1" applyFont="1" applyAlignment="1">
      <alignment vertical="center" shrinkToFit="1"/>
    </xf>
    <xf numFmtId="177" fontId="17" fillId="3" borderId="29" xfId="2" applyNumberFormat="1" applyFont="1" applyFill="1" applyBorder="1">
      <alignment vertical="center"/>
    </xf>
    <xf numFmtId="0" fontId="17" fillId="0" borderId="50" xfId="2" applyFont="1" applyFill="1" applyBorder="1" applyAlignment="1">
      <alignment horizontal="left" vertical="center"/>
    </xf>
    <xf numFmtId="0" fontId="13" fillId="0" borderId="0" xfId="0" applyFont="1">
      <alignment vertical="center"/>
    </xf>
    <xf numFmtId="0" fontId="17" fillId="0" borderId="0" xfId="0" applyFont="1" applyBorder="1" applyAlignment="1">
      <alignment horizontal="right" vertical="center" indent="1"/>
    </xf>
    <xf numFmtId="0" fontId="17" fillId="0" borderId="0" xfId="0" applyFont="1" applyBorder="1" applyAlignment="1">
      <alignment horizontal="left" vertical="center"/>
    </xf>
    <xf numFmtId="38" fontId="17" fillId="0" borderId="0" xfId="1" applyFont="1" applyBorder="1" applyAlignment="1">
      <alignment horizontal="right" vertical="center"/>
    </xf>
    <xf numFmtId="0" fontId="17" fillId="0" borderId="0" xfId="0" applyFont="1" applyBorder="1" applyAlignment="1">
      <alignment horizontal="center" vertical="center"/>
    </xf>
    <xf numFmtId="0" fontId="6" fillId="0" borderId="1" xfId="0" applyFont="1" applyBorder="1" applyAlignment="1">
      <alignment horizontal="center" vertical="center"/>
    </xf>
    <xf numFmtId="0" fontId="25" fillId="0" borderId="0" xfId="0" applyFont="1" applyAlignment="1">
      <alignment horizontal="center" vertical="center"/>
    </xf>
    <xf numFmtId="0" fontId="6" fillId="0" borderId="1" xfId="2" applyFont="1" applyFill="1" applyBorder="1" applyAlignment="1">
      <alignment horizontal="left" vertical="center"/>
    </xf>
    <xf numFmtId="0" fontId="6" fillId="0" borderId="1" xfId="0" applyFont="1" applyBorder="1" applyAlignment="1">
      <alignment vertical="center"/>
    </xf>
    <xf numFmtId="38" fontId="13" fillId="0" borderId="1" xfId="1" applyFont="1" applyFill="1" applyBorder="1" applyAlignment="1">
      <alignment horizontal="right" vertical="center"/>
    </xf>
    <xf numFmtId="38" fontId="6" fillId="0" borderId="1" xfId="1" applyFont="1" applyBorder="1" applyAlignment="1">
      <alignment vertical="center"/>
    </xf>
    <xf numFmtId="0" fontId="11"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Fill="1" applyBorder="1" applyAlignment="1">
      <alignment vertical="center"/>
    </xf>
    <xf numFmtId="0" fontId="6" fillId="0" borderId="1" xfId="0" applyFont="1" applyFill="1" applyBorder="1" applyAlignment="1">
      <alignment horizontal="left" vertical="center"/>
    </xf>
    <xf numFmtId="177" fontId="26" fillId="3" borderId="37" xfId="2" applyNumberFormat="1" applyFont="1" applyFill="1" applyBorder="1">
      <alignment vertical="center"/>
    </xf>
    <xf numFmtId="38" fontId="16" fillId="2" borderId="0" xfId="1" applyFont="1" applyFill="1" applyBorder="1" applyProtection="1">
      <alignment vertical="center"/>
      <protection locked="0"/>
    </xf>
    <xf numFmtId="38" fontId="17" fillId="2" borderId="0" xfId="1" applyFont="1" applyFill="1" applyBorder="1" applyAlignment="1" applyProtection="1">
      <alignment horizontal="center" vertical="center"/>
      <protection locked="0"/>
    </xf>
    <xf numFmtId="179" fontId="17" fillId="2" borderId="0" xfId="1" applyNumberFormat="1" applyFont="1" applyFill="1" applyBorder="1" applyProtection="1">
      <alignment vertical="center"/>
      <protection locked="0"/>
    </xf>
    <xf numFmtId="38" fontId="17" fillId="2" borderId="0" xfId="1" applyFont="1" applyFill="1" applyBorder="1" applyProtection="1">
      <alignment vertical="center"/>
      <protection locked="0"/>
    </xf>
    <xf numFmtId="0" fontId="17" fillId="0" borderId="16" xfId="2" applyFont="1" applyFill="1" applyBorder="1">
      <alignment vertical="center"/>
    </xf>
    <xf numFmtId="0" fontId="17" fillId="0" borderId="15" xfId="2" applyFont="1" applyFill="1" applyBorder="1">
      <alignment vertical="center"/>
    </xf>
    <xf numFmtId="0" fontId="17" fillId="0" borderId="16" xfId="0" applyFont="1" applyBorder="1">
      <alignment vertical="center"/>
    </xf>
    <xf numFmtId="0" fontId="17" fillId="0" borderId="15" xfId="0" applyFont="1" applyBorder="1">
      <alignment vertical="center"/>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182" fontId="17" fillId="3" borderId="14" xfId="1" applyNumberFormat="1" applyFont="1" applyFill="1" applyBorder="1">
      <alignment vertical="center"/>
    </xf>
    <xf numFmtId="182" fontId="26" fillId="3" borderId="37" xfId="2" applyNumberFormat="1" applyFont="1" applyFill="1" applyBorder="1">
      <alignment vertical="center"/>
    </xf>
    <xf numFmtId="182" fontId="7" fillId="3" borderId="21" xfId="2" applyNumberFormat="1" applyFont="1" applyFill="1" applyBorder="1">
      <alignment vertical="center"/>
    </xf>
    <xf numFmtId="182" fontId="26" fillId="3" borderId="39" xfId="2" applyNumberFormat="1" applyFont="1" applyFill="1" applyBorder="1">
      <alignment vertical="center"/>
    </xf>
    <xf numFmtId="182" fontId="17" fillId="3" borderId="31" xfId="1" applyNumberFormat="1" applyFont="1" applyFill="1" applyBorder="1">
      <alignment vertical="center"/>
    </xf>
    <xf numFmtId="0" fontId="6" fillId="0" borderId="7" xfId="0" applyFont="1" applyBorder="1" applyAlignment="1">
      <alignment horizontal="justify" vertical="top"/>
    </xf>
    <xf numFmtId="0" fontId="17" fillId="0" borderId="7" xfId="0" applyFont="1" applyBorder="1" applyAlignment="1">
      <alignment horizontal="justify" vertical="top" wrapText="1"/>
    </xf>
    <xf numFmtId="0" fontId="6" fillId="0" borderId="0" xfId="0" applyFont="1" applyBorder="1" applyAlignment="1">
      <alignment horizontal="justify" vertical="top" wrapText="1"/>
    </xf>
    <xf numFmtId="0" fontId="6" fillId="0" borderId="7" xfId="0" applyFont="1" applyBorder="1" applyAlignment="1">
      <alignment horizontal="justify" vertical="top" wrapText="1"/>
    </xf>
    <xf numFmtId="0" fontId="16" fillId="0" borderId="38" xfId="2" applyFont="1" applyFill="1" applyBorder="1">
      <alignment vertical="center"/>
    </xf>
    <xf numFmtId="177" fontId="16" fillId="3" borderId="31" xfId="1" applyNumberFormat="1" applyFont="1" applyFill="1" applyBorder="1">
      <alignment vertical="center"/>
    </xf>
    <xf numFmtId="0" fontId="16" fillId="0" borderId="30" xfId="2" applyFont="1" applyFill="1" applyBorder="1">
      <alignment vertical="center"/>
    </xf>
    <xf numFmtId="0" fontId="16" fillId="0" borderId="16" xfId="2" applyFont="1" applyFill="1" applyBorder="1">
      <alignment vertical="center"/>
    </xf>
    <xf numFmtId="183" fontId="16" fillId="3" borderId="31" xfId="1" applyNumberFormat="1" applyFont="1" applyFill="1" applyBorder="1" applyAlignment="1">
      <alignment horizontal="right" vertical="center"/>
    </xf>
    <xf numFmtId="182" fontId="16" fillId="3" borderId="31" xfId="1" applyNumberFormat="1" applyFont="1" applyFill="1" applyBorder="1">
      <alignment vertical="center"/>
    </xf>
    <xf numFmtId="0" fontId="16" fillId="0" borderId="30" xfId="0" applyFont="1" applyBorder="1">
      <alignment vertical="center"/>
    </xf>
    <xf numFmtId="0" fontId="16" fillId="0" borderId="16" xfId="0" applyFont="1" applyBorder="1">
      <alignment vertical="center"/>
    </xf>
    <xf numFmtId="177" fontId="16" fillId="2" borderId="29" xfId="1" applyNumberFormat="1" applyFont="1" applyFill="1" applyBorder="1" applyAlignment="1" applyProtection="1">
      <alignment horizontal="right" vertical="center"/>
      <protection locked="0"/>
    </xf>
    <xf numFmtId="182" fontId="30" fillId="3" borderId="39" xfId="2" applyNumberFormat="1" applyFont="1" applyFill="1" applyBorder="1">
      <alignment vertical="center"/>
    </xf>
    <xf numFmtId="0" fontId="16" fillId="0" borderId="40" xfId="2" applyFont="1" applyFill="1" applyBorder="1">
      <alignment vertical="center"/>
    </xf>
    <xf numFmtId="182" fontId="31" fillId="3" borderId="46" xfId="2" applyNumberFormat="1" applyFont="1" applyFill="1" applyBorder="1">
      <alignment vertical="center"/>
    </xf>
    <xf numFmtId="0" fontId="31" fillId="0" borderId="47" xfId="2" applyFont="1" applyFill="1" applyBorder="1">
      <alignment vertical="center"/>
    </xf>
    <xf numFmtId="0" fontId="16" fillId="0" borderId="54" xfId="2" applyFont="1" applyFill="1" applyBorder="1">
      <alignment vertical="center"/>
    </xf>
    <xf numFmtId="0" fontId="31" fillId="0" borderId="50" xfId="2" applyFont="1" applyFill="1" applyBorder="1">
      <alignment vertical="center"/>
    </xf>
    <xf numFmtId="0" fontId="16" fillId="0" borderId="15" xfId="0" applyFont="1" applyBorder="1">
      <alignment vertical="center"/>
    </xf>
    <xf numFmtId="0" fontId="13" fillId="0" borderId="0" xfId="0" applyFont="1" applyBorder="1">
      <alignment vertical="center"/>
    </xf>
    <xf numFmtId="0" fontId="13" fillId="0" borderId="11" xfId="0" applyFont="1" applyBorder="1">
      <alignment vertical="center"/>
    </xf>
    <xf numFmtId="0" fontId="32" fillId="0" borderId="0" xfId="0" applyFont="1" applyBorder="1">
      <alignment vertical="center"/>
    </xf>
    <xf numFmtId="0" fontId="13" fillId="0" borderId="0" xfId="0" applyFont="1" applyBorder="1" applyAlignment="1">
      <alignment horizontal="right" vertical="center"/>
    </xf>
    <xf numFmtId="0" fontId="33" fillId="0" borderId="0" xfId="0" applyFont="1" applyBorder="1">
      <alignment vertical="center"/>
    </xf>
    <xf numFmtId="0" fontId="13" fillId="0" borderId="7" xfId="0" applyFont="1" applyBorder="1">
      <alignment vertical="center"/>
    </xf>
    <xf numFmtId="0" fontId="34" fillId="0" borderId="0" xfId="0" applyFont="1" applyAlignment="1">
      <alignment horizontal="left" vertical="center" shrinkToFit="1"/>
    </xf>
    <xf numFmtId="0" fontId="34" fillId="0" borderId="0" xfId="0" applyFont="1" applyAlignment="1">
      <alignment shrinkToFit="1"/>
    </xf>
    <xf numFmtId="0" fontId="13" fillId="0" borderId="11" xfId="0" applyFont="1" applyBorder="1" applyAlignment="1">
      <alignment vertical="top"/>
    </xf>
    <xf numFmtId="0" fontId="13" fillId="0" borderId="0" xfId="0" applyFont="1" applyBorder="1" applyAlignment="1">
      <alignment horizontal="right" vertical="top"/>
    </xf>
    <xf numFmtId="0" fontId="16" fillId="0" borderId="7" xfId="0" applyFont="1" applyBorder="1" applyAlignment="1">
      <alignment horizontal="justify" vertical="top" wrapText="1"/>
    </xf>
    <xf numFmtId="0" fontId="13" fillId="0" borderId="0" xfId="0" applyFont="1" applyAlignment="1">
      <alignment vertical="top"/>
    </xf>
    <xf numFmtId="0" fontId="34" fillId="0" borderId="0" xfId="0" applyFont="1" applyAlignment="1">
      <alignment horizontal="center" vertical="top" shrinkToFit="1"/>
    </xf>
    <xf numFmtId="0" fontId="35" fillId="0" borderId="0" xfId="0" applyFont="1" applyAlignment="1">
      <alignment vertical="top" shrinkToFit="1"/>
    </xf>
    <xf numFmtId="55" fontId="13" fillId="0" borderId="0" xfId="0" applyNumberFormat="1" applyFont="1" applyAlignment="1">
      <alignment horizontal="right" vertical="center"/>
    </xf>
    <xf numFmtId="0" fontId="17" fillId="0" borderId="13" xfId="2" applyFont="1" applyFill="1" applyBorder="1">
      <alignment vertical="center"/>
    </xf>
    <xf numFmtId="0" fontId="17" fillId="0" borderId="24" xfId="2" applyFont="1" applyFill="1" applyBorder="1">
      <alignment vertical="center"/>
    </xf>
    <xf numFmtId="38" fontId="17" fillId="2" borderId="0" xfId="1" applyFont="1" applyFill="1" applyBorder="1" applyAlignment="1" applyProtection="1">
      <alignment horizontal="center" vertical="center"/>
      <protection locked="0"/>
    </xf>
    <xf numFmtId="180" fontId="9" fillId="3" borderId="8" xfId="0" applyNumberFormat="1" applyFont="1" applyFill="1" applyBorder="1" applyAlignment="1">
      <alignment horizontal="center" vertical="center"/>
    </xf>
    <xf numFmtId="180" fontId="9" fillId="3" borderId="9" xfId="0" applyNumberFormat="1" applyFont="1" applyFill="1" applyBorder="1" applyAlignment="1">
      <alignment horizontal="center" vertical="center"/>
    </xf>
    <xf numFmtId="0" fontId="13" fillId="0" borderId="18"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20" xfId="2" applyFont="1" applyFill="1" applyBorder="1" applyAlignment="1">
      <alignment horizontal="center" vertical="center"/>
    </xf>
    <xf numFmtId="0" fontId="13" fillId="0" borderId="4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3" xfId="2" applyFont="1" applyFill="1" applyBorder="1" applyAlignment="1">
      <alignment horizontal="center" vertical="center"/>
    </xf>
    <xf numFmtId="0" fontId="10" fillId="0" borderId="25" xfId="2" applyFont="1" applyFill="1" applyBorder="1" applyAlignment="1">
      <alignment horizontal="center" vertical="center" wrapText="1"/>
    </xf>
    <xf numFmtId="0" fontId="10" fillId="0" borderId="18" xfId="2" applyFont="1" applyFill="1" applyBorder="1" applyAlignment="1">
      <alignment horizontal="center" vertical="center" wrapText="1"/>
    </xf>
    <xf numFmtId="0" fontId="28" fillId="0" borderId="27" xfId="2" applyFont="1" applyFill="1" applyBorder="1" applyAlignment="1">
      <alignment horizontal="center" vertical="center" wrapText="1"/>
    </xf>
    <xf numFmtId="0" fontId="28" fillId="0" borderId="28" xfId="2" applyFont="1" applyFill="1" applyBorder="1" applyAlignment="1">
      <alignment horizontal="center" vertical="center" wrapText="1"/>
    </xf>
    <xf numFmtId="0" fontId="6" fillId="0" borderId="56"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44"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43" xfId="2" applyFont="1" applyFill="1" applyBorder="1" applyAlignment="1">
      <alignment horizontal="center" vertical="center"/>
    </xf>
    <xf numFmtId="0" fontId="17" fillId="0" borderId="12" xfId="0" applyFont="1" applyBorder="1" applyAlignment="1">
      <alignment vertical="center" wrapText="1"/>
    </xf>
    <xf numFmtId="0" fontId="19" fillId="0" borderId="12" xfId="0" applyFont="1" applyBorder="1" applyAlignment="1">
      <alignment horizontal="center" vertical="center" textRotation="255" wrapText="1"/>
    </xf>
    <xf numFmtId="0" fontId="19" fillId="0" borderId="12" xfId="0" applyFont="1" applyBorder="1" applyAlignment="1">
      <alignment horizontal="center" vertical="center" textRotation="255"/>
    </xf>
    <xf numFmtId="0" fontId="17" fillId="0" borderId="34" xfId="2" applyFont="1" applyFill="1" applyBorder="1">
      <alignment vertical="center"/>
    </xf>
    <xf numFmtId="0" fontId="6" fillId="0" borderId="35" xfId="2" applyFont="1" applyFill="1" applyBorder="1" applyAlignment="1">
      <alignment vertical="center" textRotation="255"/>
    </xf>
    <xf numFmtId="0" fontId="6" fillId="0" borderId="12" xfId="2" applyFont="1" applyFill="1" applyBorder="1" applyAlignment="1">
      <alignment vertical="center" textRotation="255"/>
    </xf>
    <xf numFmtId="0" fontId="6" fillId="0" borderId="36" xfId="2" applyFont="1" applyFill="1" applyBorder="1" applyAlignment="1">
      <alignment vertical="center" textRotation="255"/>
    </xf>
    <xf numFmtId="177" fontId="17" fillId="0" borderId="33" xfId="2" applyNumberFormat="1" applyFont="1" applyFill="1" applyBorder="1" applyAlignment="1">
      <alignment horizontal="right" vertical="center"/>
    </xf>
    <xf numFmtId="177" fontId="17" fillId="0" borderId="24" xfId="2" applyNumberFormat="1" applyFont="1" applyFill="1" applyBorder="1" applyAlignment="1">
      <alignment horizontal="right" vertical="center"/>
    </xf>
    <xf numFmtId="0" fontId="6" fillId="0" borderId="36" xfId="2" applyFont="1" applyFill="1" applyBorder="1" applyAlignment="1">
      <alignment horizontal="center" vertical="center"/>
    </xf>
    <xf numFmtId="0" fontId="6" fillId="0" borderId="37" xfId="2" applyFont="1" applyFill="1" applyBorder="1" applyAlignment="1">
      <alignment horizontal="center" vertical="center"/>
    </xf>
    <xf numFmtId="0" fontId="6" fillId="0" borderId="48" xfId="2" applyFont="1" applyFill="1" applyBorder="1" applyAlignment="1">
      <alignment vertical="center" textRotation="255"/>
    </xf>
    <xf numFmtId="0" fontId="17" fillId="0" borderId="52" xfId="2" applyFont="1" applyFill="1" applyBorder="1">
      <alignment vertical="center"/>
    </xf>
    <xf numFmtId="0" fontId="17" fillId="0" borderId="53" xfId="2" applyFont="1" applyFill="1" applyBorder="1">
      <alignment vertical="center"/>
    </xf>
    <xf numFmtId="0" fontId="6" fillId="0" borderId="18" xfId="2" applyFont="1" applyFill="1" applyBorder="1" applyAlignment="1">
      <alignment vertical="center"/>
    </xf>
    <xf numFmtId="0" fontId="6" fillId="0" borderId="19" xfId="2" applyFont="1" applyFill="1" applyBorder="1" applyAlignment="1">
      <alignment vertical="center"/>
    </xf>
    <xf numFmtId="0" fontId="6" fillId="0" borderId="20" xfId="2" applyFont="1" applyFill="1" applyBorder="1" applyAlignment="1">
      <alignment vertical="center"/>
    </xf>
    <xf numFmtId="0" fontId="6" fillId="0" borderId="21" xfId="2" applyFont="1" applyFill="1" applyBorder="1" applyAlignment="1">
      <alignment vertical="center"/>
    </xf>
    <xf numFmtId="0" fontId="6" fillId="0" borderId="22" xfId="2" applyFont="1" applyFill="1" applyBorder="1" applyAlignment="1">
      <alignment vertical="center"/>
    </xf>
    <xf numFmtId="0" fontId="6" fillId="0" borderId="23" xfId="2" applyFont="1" applyFill="1" applyBorder="1" applyAlignment="1">
      <alignment vertical="center"/>
    </xf>
    <xf numFmtId="0" fontId="17" fillId="0" borderId="26" xfId="2" applyFont="1" applyFill="1" applyBorder="1">
      <alignment vertical="center"/>
    </xf>
    <xf numFmtId="0" fontId="6" fillId="0" borderId="18" xfId="2" applyFont="1" applyFill="1" applyBorder="1" applyAlignment="1">
      <alignment vertical="center" wrapText="1"/>
    </xf>
    <xf numFmtId="0" fontId="17" fillId="0" borderId="12" xfId="0" applyFont="1" applyBorder="1" applyAlignment="1">
      <alignment horizontal="left" vertical="center"/>
    </xf>
    <xf numFmtId="38" fontId="17" fillId="0" borderId="12" xfId="1" applyFont="1" applyBorder="1" applyAlignment="1">
      <alignment horizontal="right" vertical="center"/>
    </xf>
    <xf numFmtId="38" fontId="17" fillId="0" borderId="14" xfId="1" applyFont="1" applyBorder="1" applyAlignment="1">
      <alignment horizontal="right" vertical="center"/>
    </xf>
    <xf numFmtId="0" fontId="17" fillId="0" borderId="57" xfId="2" applyFont="1" applyFill="1" applyBorder="1">
      <alignment vertical="center"/>
    </xf>
    <xf numFmtId="0" fontId="6" fillId="0" borderId="58" xfId="2" applyFont="1" applyFill="1" applyBorder="1" applyAlignment="1">
      <alignment vertical="center"/>
    </xf>
    <xf numFmtId="0" fontId="6" fillId="0" borderId="0" xfId="2" applyFont="1" applyFill="1" applyBorder="1" applyAlignment="1">
      <alignment vertical="center"/>
    </xf>
    <xf numFmtId="0" fontId="6" fillId="0" borderId="59" xfId="2" applyFont="1" applyFill="1" applyBorder="1" applyAlignment="1">
      <alignment vertical="center"/>
    </xf>
    <xf numFmtId="0" fontId="7" fillId="0" borderId="35" xfId="2" applyFont="1" applyFill="1" applyBorder="1" applyAlignment="1">
      <alignment horizontal="center" vertical="center"/>
    </xf>
    <xf numFmtId="0" fontId="7" fillId="0" borderId="21" xfId="2" applyFont="1" applyFill="1" applyBorder="1" applyAlignment="1">
      <alignment horizontal="center" vertical="center"/>
    </xf>
    <xf numFmtId="0" fontId="6" fillId="0" borderId="12" xfId="0" applyFont="1" applyBorder="1" applyAlignment="1">
      <alignment horizontal="center" vertical="center"/>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2" xfId="0" applyFont="1" applyBorder="1" applyAlignment="1">
      <alignment vertical="center"/>
    </xf>
    <xf numFmtId="38" fontId="16" fillId="0" borderId="12" xfId="1" applyFont="1" applyBorder="1" applyAlignment="1">
      <alignment horizontal="right" vertical="center"/>
    </xf>
    <xf numFmtId="38" fontId="16" fillId="0" borderId="14" xfId="1" applyFont="1" applyBorder="1" applyAlignment="1">
      <alignment horizontal="right" vertical="center"/>
    </xf>
    <xf numFmtId="0" fontId="6" fillId="0" borderId="0" xfId="0" applyFont="1" applyBorder="1" applyAlignment="1">
      <alignment horizontal="justify" vertical="top"/>
    </xf>
    <xf numFmtId="0" fontId="17" fillId="0" borderId="0" xfId="0" applyFont="1" applyBorder="1" applyAlignment="1">
      <alignment horizontal="justify" vertical="top" wrapText="1"/>
    </xf>
    <xf numFmtId="0" fontId="16" fillId="0" borderId="12" xfId="0" applyFont="1" applyBorder="1" applyAlignment="1">
      <alignment vertical="center" wrapText="1"/>
    </xf>
    <xf numFmtId="0" fontId="16" fillId="0" borderId="12" xfId="0" applyFont="1" applyBorder="1">
      <alignment vertical="center"/>
    </xf>
    <xf numFmtId="0" fontId="17" fillId="0" borderId="14" xfId="0" applyFont="1" applyBorder="1" applyAlignment="1">
      <alignment horizontal="left" vertical="center"/>
    </xf>
    <xf numFmtId="0" fontId="20" fillId="0" borderId="12" xfId="0" applyFont="1" applyBorder="1" applyAlignment="1">
      <alignment vertical="center" textRotation="255" wrapText="1"/>
    </xf>
    <xf numFmtId="0" fontId="21" fillId="0" borderId="12" xfId="0" applyFont="1" applyBorder="1">
      <alignment vertical="center"/>
    </xf>
    <xf numFmtId="0" fontId="16" fillId="0" borderId="0" xfId="0" applyFont="1" applyBorder="1" applyAlignment="1">
      <alignment horizontal="justify" vertical="top" wrapText="1"/>
    </xf>
    <xf numFmtId="0" fontId="6" fillId="0" borderId="1" xfId="0" applyFont="1" applyBorder="1" applyAlignment="1">
      <alignment vertical="center" textRotation="255" shrinkToFi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FFFF99"/>
      <color rgb="FF0000FF"/>
      <color rgb="FFCCECFF"/>
      <color rgb="FFFFFF66"/>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864200</xdr:colOff>
      <xdr:row>15</xdr:row>
      <xdr:rowOff>159132</xdr:rowOff>
    </xdr:from>
    <xdr:ext cx="3456125" cy="166003"/>
    <xdr:sp macro="" textlink="">
      <xdr:nvSpPr>
        <xdr:cNvPr id="2" name="角丸四角形吹き出し 1"/>
        <xdr:cNvSpPr/>
      </xdr:nvSpPr>
      <xdr:spPr>
        <a:xfrm>
          <a:off x="7626950" y="2368932"/>
          <a:ext cx="3456125" cy="166003"/>
        </a:xfrm>
        <a:prstGeom prst="wedgeRoundRectCallout">
          <a:avLst>
            <a:gd name="adj1" fmla="val -52212"/>
            <a:gd name="adj2" fmla="val -39172"/>
            <a:gd name="adj3" fmla="val 16667"/>
          </a:avLst>
        </a:prstGeom>
        <a:solidFill>
          <a:sysClr val="window" lastClr="FFFFFF"/>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54000" tIns="0" rIns="54000" bIns="0" rtlCol="0" anchor="ctr">
          <a:spAutoFit/>
        </a:bodyPr>
        <a:lstStyle/>
        <a:p>
          <a:pPr algn="l"/>
          <a:r>
            <a:rPr kumimoji="1" lang="ja-JP" altLang="en-US" sz="900">
              <a:solidFill>
                <a:sysClr val="windowText" lastClr="000000"/>
              </a:solidFill>
              <a:latin typeface="ＭＳ 明朝" pitchFamily="17" charset="-128"/>
              <a:ea typeface="ＭＳ 明朝" pitchFamily="17" charset="-128"/>
            </a:rPr>
            <a:t>飼料用米の収量は、くず米を含んだ収量とすることもできます。</a:t>
          </a:r>
        </a:p>
      </xdr:txBody>
    </xdr:sp>
    <xdr:clientData/>
  </xdr:oneCellAnchor>
  <xdr:oneCellAnchor>
    <xdr:from>
      <xdr:col>9</xdr:col>
      <xdr:colOff>647700</xdr:colOff>
      <xdr:row>8</xdr:row>
      <xdr:rowOff>47626</xdr:rowOff>
    </xdr:from>
    <xdr:ext cx="3023420" cy="498009"/>
    <xdr:sp macro="" textlink="">
      <xdr:nvSpPr>
        <xdr:cNvPr id="3" name="角丸四角形吹き出し 2"/>
        <xdr:cNvSpPr/>
      </xdr:nvSpPr>
      <xdr:spPr>
        <a:xfrm>
          <a:off x="5638800" y="1143001"/>
          <a:ext cx="3023420" cy="498009"/>
        </a:xfrm>
        <a:prstGeom prst="wedgeRoundRectCallout">
          <a:avLst>
            <a:gd name="adj1" fmla="val -52212"/>
            <a:gd name="adj2" fmla="val -39172"/>
            <a:gd name="adj3" fmla="val 16667"/>
          </a:avLst>
        </a:prstGeom>
        <a:solidFill>
          <a:sysClr val="window" lastClr="FFFFFF"/>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54000" tIns="0" rIns="54000" bIns="0" rtlCol="0" anchor="ctr">
          <a:spAutoFit/>
        </a:bodyPr>
        <a:lstStyle/>
        <a:p>
          <a:pPr algn="l"/>
          <a:r>
            <a:rPr kumimoji="1" lang="ja-JP" altLang="en-US" sz="900">
              <a:solidFill>
                <a:sysClr val="windowText" lastClr="000000"/>
              </a:solidFill>
              <a:latin typeface="ＭＳ 明朝" pitchFamily="17" charset="-128"/>
              <a:ea typeface="ＭＳ 明朝" pitchFamily="17" charset="-128"/>
            </a:rPr>
            <a:t>「水田本地面積」「主食用米の生産数量目標」欄には、</a:t>
          </a:r>
          <a:endParaRPr kumimoji="1" lang="en-US" altLang="ja-JP" sz="900">
            <a:solidFill>
              <a:sysClr val="windowText" lastClr="000000"/>
            </a:solidFill>
            <a:latin typeface="ＭＳ 明朝" pitchFamily="17" charset="-128"/>
            <a:ea typeface="ＭＳ 明朝" pitchFamily="17" charset="-128"/>
          </a:endParaRPr>
        </a:p>
        <a:p>
          <a:pPr algn="l"/>
          <a:r>
            <a:rPr kumimoji="1" lang="ja-JP" altLang="en-US" sz="900">
              <a:solidFill>
                <a:sysClr val="windowText" lastClr="000000"/>
              </a:solidFill>
              <a:latin typeface="ＭＳ 明朝" pitchFamily="17" charset="-128"/>
              <a:ea typeface="ＭＳ 明朝" pitchFamily="17" charset="-128"/>
            </a:rPr>
            <a:t>市町村からの通知文に記載されている面積を入力して</a:t>
          </a:r>
          <a:endParaRPr kumimoji="1" lang="en-US" altLang="ja-JP" sz="900">
            <a:solidFill>
              <a:sysClr val="windowText" lastClr="000000"/>
            </a:solidFill>
            <a:latin typeface="ＭＳ 明朝" pitchFamily="17" charset="-128"/>
            <a:ea typeface="ＭＳ 明朝" pitchFamily="17" charset="-128"/>
          </a:endParaRPr>
        </a:p>
        <a:p>
          <a:pPr algn="l"/>
          <a:r>
            <a:rPr kumimoji="1" lang="ja-JP" altLang="en-US" sz="900">
              <a:solidFill>
                <a:sysClr val="windowText" lastClr="000000"/>
              </a:solidFill>
              <a:latin typeface="ＭＳ 明朝" pitchFamily="17" charset="-128"/>
              <a:ea typeface="ＭＳ 明朝" pitchFamily="17" charset="-128"/>
            </a:rPr>
            <a:t>ください。</a:t>
          </a:r>
        </a:p>
      </xdr:txBody>
    </xdr:sp>
    <xdr:clientData/>
  </xdr:oneCellAnchor>
  <xdr:oneCellAnchor>
    <xdr:from>
      <xdr:col>12</xdr:col>
      <xdr:colOff>0</xdr:colOff>
      <xdr:row>33</xdr:row>
      <xdr:rowOff>66676</xdr:rowOff>
    </xdr:from>
    <xdr:ext cx="3489550" cy="498009"/>
    <xdr:sp macro="" textlink="">
      <xdr:nvSpPr>
        <xdr:cNvPr id="4" name="角丸四角形吹き出し 3"/>
        <xdr:cNvSpPr/>
      </xdr:nvSpPr>
      <xdr:spPr>
        <a:xfrm>
          <a:off x="7648575" y="5438776"/>
          <a:ext cx="3489550" cy="498009"/>
        </a:xfrm>
        <a:prstGeom prst="wedgeRoundRectCallout">
          <a:avLst>
            <a:gd name="adj1" fmla="val -52485"/>
            <a:gd name="adj2" fmla="val -42997"/>
            <a:gd name="adj3" fmla="val 16667"/>
          </a:avLst>
        </a:prstGeom>
        <a:solidFill>
          <a:sysClr val="window" lastClr="FFFFFF"/>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54000" tIns="0" rIns="54000" bIns="0" rtlCol="0" anchor="ctr">
          <a:spAutoFit/>
        </a:bodyPr>
        <a:lstStyle/>
        <a:p>
          <a:pPr algn="l"/>
          <a:r>
            <a:rPr kumimoji="1" lang="ja-JP" altLang="en-US" sz="900">
              <a:solidFill>
                <a:srgbClr val="00B050"/>
              </a:solidFill>
              <a:latin typeface="ＭＳ 明朝" pitchFamily="17" charset="-128"/>
              <a:ea typeface="ＭＳ 明朝" pitchFamily="17" charset="-128"/>
            </a:rPr>
            <a:t>区分管理</a:t>
          </a:r>
          <a:r>
            <a:rPr kumimoji="1" lang="ja-JP" altLang="en-US" sz="900">
              <a:solidFill>
                <a:sysClr val="windowText" lastClr="000000"/>
              </a:solidFill>
              <a:latin typeface="ＭＳ 明朝" pitchFamily="17" charset="-128"/>
              <a:ea typeface="ＭＳ 明朝" pitchFamily="17" charset="-128"/>
            </a:rPr>
            <a:t>方式では、ほ場一枚を単位として飼料用米の作付ほ場を</a:t>
          </a:r>
          <a:endParaRPr kumimoji="1" lang="en-US" altLang="ja-JP" sz="900">
            <a:solidFill>
              <a:sysClr val="windowText" lastClr="000000"/>
            </a:solidFill>
            <a:latin typeface="ＭＳ 明朝" pitchFamily="17" charset="-128"/>
            <a:ea typeface="ＭＳ 明朝" pitchFamily="17" charset="-128"/>
          </a:endParaRPr>
        </a:p>
        <a:p>
          <a:pPr algn="l"/>
          <a:r>
            <a:rPr kumimoji="1" lang="ja-JP" altLang="en-US" sz="900">
              <a:solidFill>
                <a:sysClr val="windowText" lastClr="000000"/>
              </a:solidFill>
              <a:latin typeface="ＭＳ 明朝" pitchFamily="17" charset="-128"/>
              <a:ea typeface="ＭＳ 明朝" pitchFamily="17" charset="-128"/>
            </a:rPr>
            <a:t>特定し、そのほ場からの全収穫量</a:t>
          </a:r>
          <a:r>
            <a:rPr kumimoji="1" lang="en-US" altLang="ja-JP" sz="900">
              <a:solidFill>
                <a:sysClr val="windowText" lastClr="000000"/>
              </a:solidFill>
              <a:latin typeface="ＭＳ 明朝" pitchFamily="17" charset="-128"/>
              <a:ea typeface="ＭＳ 明朝" pitchFamily="17" charset="-128"/>
            </a:rPr>
            <a:t>(</a:t>
          </a:r>
          <a:r>
            <a:rPr kumimoji="1" lang="ja-JP" altLang="en-US" sz="900">
              <a:solidFill>
                <a:sysClr val="windowText" lastClr="000000"/>
              </a:solidFill>
              <a:latin typeface="ＭＳ 明朝" pitchFamily="17" charset="-128"/>
              <a:ea typeface="ＭＳ 明朝" pitchFamily="17" charset="-128"/>
            </a:rPr>
            <a:t>ふるい下を含む</a:t>
          </a:r>
          <a:r>
            <a:rPr kumimoji="1" lang="en-US" altLang="ja-JP" sz="900">
              <a:solidFill>
                <a:sysClr val="windowText" lastClr="000000"/>
              </a:solidFill>
              <a:latin typeface="ＭＳ 明朝" pitchFamily="17" charset="-128"/>
              <a:ea typeface="ＭＳ 明朝" pitchFamily="17" charset="-128"/>
            </a:rPr>
            <a:t>)</a:t>
          </a:r>
          <a:r>
            <a:rPr kumimoji="1" lang="ja-JP" altLang="en-US" sz="900">
              <a:solidFill>
                <a:sysClr val="windowText" lastClr="000000"/>
              </a:solidFill>
              <a:latin typeface="ＭＳ 明朝" pitchFamily="17" charset="-128"/>
              <a:ea typeface="ＭＳ 明朝" pitchFamily="17" charset="-128"/>
            </a:rPr>
            <a:t>を飼料用米と</a:t>
          </a:r>
          <a:endParaRPr kumimoji="1" lang="en-US" altLang="ja-JP" sz="900">
            <a:solidFill>
              <a:sysClr val="windowText" lastClr="000000"/>
            </a:solidFill>
            <a:latin typeface="ＭＳ 明朝" pitchFamily="17" charset="-128"/>
            <a:ea typeface="ＭＳ 明朝" pitchFamily="17" charset="-128"/>
          </a:endParaRPr>
        </a:p>
        <a:p>
          <a:pPr algn="l"/>
          <a:r>
            <a:rPr kumimoji="1" lang="ja-JP" altLang="en-US" sz="900">
              <a:solidFill>
                <a:sysClr val="windowText" lastClr="000000"/>
              </a:solidFill>
              <a:latin typeface="ＭＳ 明朝" pitchFamily="17" charset="-128"/>
              <a:ea typeface="ＭＳ 明朝" pitchFamily="17" charset="-128"/>
            </a:rPr>
            <a:t>して出荷します。</a:t>
          </a:r>
        </a:p>
      </xdr:txBody>
    </xdr:sp>
    <xdr:clientData/>
  </xdr:oneCellAnchor>
  <xdr:twoCellAnchor>
    <xdr:from>
      <xdr:col>9</xdr:col>
      <xdr:colOff>332503</xdr:colOff>
      <xdr:row>65</xdr:row>
      <xdr:rowOff>22559</xdr:rowOff>
    </xdr:from>
    <xdr:to>
      <xdr:col>9</xdr:col>
      <xdr:colOff>494428</xdr:colOff>
      <xdr:row>67</xdr:row>
      <xdr:rowOff>181559</xdr:rowOff>
    </xdr:to>
    <xdr:sp macro="" textlink="">
      <xdr:nvSpPr>
        <xdr:cNvPr id="5" name="右中かっこ 4"/>
        <xdr:cNvSpPr/>
      </xdr:nvSpPr>
      <xdr:spPr>
        <a:xfrm>
          <a:off x="5323603" y="11719259"/>
          <a:ext cx="161925" cy="540000"/>
        </a:xfrm>
        <a:prstGeom prst="rightBrace">
          <a:avLst>
            <a:gd name="adj1" fmla="val 18417"/>
            <a:gd name="adj2" fmla="val 50000"/>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11</xdr:col>
      <xdr:colOff>332135</xdr:colOff>
      <xdr:row>44</xdr:row>
      <xdr:rowOff>18482</xdr:rowOff>
    </xdr:from>
    <xdr:ext cx="4033206" cy="166003"/>
    <xdr:sp macro="" textlink="">
      <xdr:nvSpPr>
        <xdr:cNvPr id="6" name="角丸四角形吹き出し 5"/>
        <xdr:cNvSpPr/>
      </xdr:nvSpPr>
      <xdr:spPr>
        <a:xfrm>
          <a:off x="7089282" y="7212658"/>
          <a:ext cx="4033206" cy="166003"/>
        </a:xfrm>
        <a:prstGeom prst="wedgeRoundRectCallout">
          <a:avLst>
            <a:gd name="adj1" fmla="val -52485"/>
            <a:gd name="adj2" fmla="val 4818"/>
            <a:gd name="adj3" fmla="val 16667"/>
          </a:avLst>
        </a:prstGeom>
        <a:solidFill>
          <a:sysClr val="window" lastClr="FFFFFF"/>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54000" tIns="0" rIns="54000" bIns="0" rtlCol="0" anchor="ctr">
          <a:spAutoFit/>
        </a:bodyPr>
        <a:lstStyle/>
        <a:p>
          <a:pPr algn="l"/>
          <a:r>
            <a:rPr kumimoji="1" lang="ja-JP" altLang="en-US" sz="900">
              <a:solidFill>
                <a:sysClr val="windowText" lastClr="000000"/>
              </a:solidFill>
              <a:latin typeface="ＭＳ 明朝" pitchFamily="17" charset="-128"/>
              <a:ea typeface="ＭＳ 明朝" pitchFamily="17" charset="-128"/>
            </a:rPr>
            <a:t>市町村助成額（助成単価ではなく受取見込み額）等を入力してください。</a:t>
          </a:r>
        </a:p>
      </xdr:txBody>
    </xdr:sp>
    <xdr:clientData/>
  </xdr:oneCellAnchor>
  <xdr:twoCellAnchor>
    <xdr:from>
      <xdr:col>9</xdr:col>
      <xdr:colOff>332503</xdr:colOff>
      <xdr:row>65</xdr:row>
      <xdr:rowOff>22559</xdr:rowOff>
    </xdr:from>
    <xdr:to>
      <xdr:col>9</xdr:col>
      <xdr:colOff>494428</xdr:colOff>
      <xdr:row>67</xdr:row>
      <xdr:rowOff>181559</xdr:rowOff>
    </xdr:to>
    <xdr:sp macro="" textlink="">
      <xdr:nvSpPr>
        <xdr:cNvPr id="7" name="右中かっこ 6"/>
        <xdr:cNvSpPr/>
      </xdr:nvSpPr>
      <xdr:spPr>
        <a:xfrm>
          <a:off x="5323603" y="11719259"/>
          <a:ext cx="161925" cy="540000"/>
        </a:xfrm>
        <a:prstGeom prst="rightBrace">
          <a:avLst>
            <a:gd name="adj1" fmla="val 18417"/>
            <a:gd name="adj2" fmla="val 50000"/>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Z106"/>
  <sheetViews>
    <sheetView showGridLines="0" tabSelected="1" view="pageBreakPreview" zoomScaleNormal="100" zoomScaleSheetLayoutView="100" workbookViewId="0">
      <selection activeCell="K16" sqref="K16"/>
    </sheetView>
  </sheetViews>
  <sheetFormatPr defaultRowHeight="13.5" x14ac:dyDescent="0.15"/>
  <cols>
    <col min="1" max="2" width="1.625" style="2" customWidth="1"/>
    <col min="3" max="3" width="3.5" style="2" bestFit="1" customWidth="1"/>
    <col min="4" max="4" width="5.625" style="2" customWidth="1"/>
    <col min="5" max="5" width="6.625" style="2" customWidth="1"/>
    <col min="6" max="7" width="11.625" style="2" customWidth="1"/>
    <col min="8" max="8" width="11.625" style="9" customWidth="1"/>
    <col min="9" max="15" width="11.625" style="2" customWidth="1"/>
    <col min="16" max="16" width="10.625" style="2" customWidth="1"/>
    <col min="17" max="18" width="1.625" style="2" customWidth="1"/>
    <col min="19" max="19" width="9" style="2" customWidth="1"/>
    <col min="20" max="20" width="16.375" style="37" hidden="1" customWidth="1"/>
    <col min="21" max="21" width="9" style="117" hidden="1" customWidth="1"/>
    <col min="22" max="22" width="9" style="116" hidden="1" customWidth="1"/>
    <col min="23" max="26" width="9" style="124" hidden="1" customWidth="1"/>
    <col min="27" max="16384" width="9" style="2"/>
  </cols>
  <sheetData>
    <row r="1" spans="2:26" ht="9.9499999999999993" customHeight="1" x14ac:dyDescent="0.15">
      <c r="T1" s="6"/>
      <c r="U1" s="125" t="s">
        <v>162</v>
      </c>
      <c r="V1" s="129" t="s">
        <v>163</v>
      </c>
      <c r="W1" s="129" t="s">
        <v>164</v>
      </c>
      <c r="X1" s="129" t="s">
        <v>165</v>
      </c>
      <c r="Y1" s="129" t="s">
        <v>166</v>
      </c>
      <c r="Z1" s="129" t="s">
        <v>167</v>
      </c>
    </row>
    <row r="2" spans="2:26" s="4" customFormat="1" ht="20.100000000000001" customHeight="1" x14ac:dyDescent="0.15">
      <c r="B2" s="108" t="s">
        <v>192</v>
      </c>
      <c r="D2" s="7"/>
      <c r="E2" s="5"/>
      <c r="F2" s="5"/>
      <c r="G2" s="5"/>
      <c r="T2" s="6" t="s">
        <v>107</v>
      </c>
      <c r="U2" s="110" t="s">
        <v>77</v>
      </c>
      <c r="V2" s="109" t="s">
        <v>121</v>
      </c>
      <c r="W2" s="131">
        <v>5</v>
      </c>
      <c r="X2" s="130">
        <v>9000</v>
      </c>
      <c r="Y2" s="131">
        <v>5</v>
      </c>
      <c r="Z2" s="130">
        <v>0</v>
      </c>
    </row>
    <row r="3" spans="2:26" s="4" customFormat="1" ht="5.0999999999999996" customHeight="1" x14ac:dyDescent="0.15">
      <c r="B3" s="3"/>
      <c r="D3" s="7"/>
      <c r="E3" s="5"/>
      <c r="F3" s="5"/>
      <c r="G3" s="5"/>
      <c r="T3" s="6"/>
      <c r="U3" s="112" t="s">
        <v>62</v>
      </c>
      <c r="V3" s="109" t="s">
        <v>122</v>
      </c>
      <c r="W3" s="132">
        <v>5.5</v>
      </c>
      <c r="X3" s="130">
        <v>9500</v>
      </c>
      <c r="Y3" s="132">
        <v>5.5</v>
      </c>
      <c r="Z3" s="130">
        <v>100</v>
      </c>
    </row>
    <row r="4" spans="2:26" ht="5.0999999999999996" customHeight="1" x14ac:dyDescent="0.15">
      <c r="B4" s="10"/>
      <c r="C4" s="15"/>
      <c r="D4" s="15"/>
      <c r="E4" s="15"/>
      <c r="F4" s="15"/>
      <c r="G4" s="15"/>
      <c r="H4" s="21"/>
      <c r="I4" s="15"/>
      <c r="J4" s="15"/>
      <c r="K4" s="15"/>
      <c r="L4" s="15"/>
      <c r="M4" s="15"/>
      <c r="N4" s="15"/>
      <c r="O4" s="15"/>
      <c r="P4" s="15"/>
      <c r="Q4" s="11"/>
      <c r="T4" s="6" t="s">
        <v>107</v>
      </c>
      <c r="U4" s="112" t="s">
        <v>95</v>
      </c>
      <c r="V4" s="109" t="s">
        <v>0</v>
      </c>
      <c r="W4" s="131">
        <v>6</v>
      </c>
      <c r="X4" s="130">
        <v>10000</v>
      </c>
      <c r="Y4" s="131">
        <v>6</v>
      </c>
      <c r="Z4" s="130">
        <v>200</v>
      </c>
    </row>
    <row r="5" spans="2:26" ht="20.100000000000001" customHeight="1" x14ac:dyDescent="0.15">
      <c r="B5" s="22"/>
      <c r="C5" s="39" t="s">
        <v>48</v>
      </c>
      <c r="D5" s="13"/>
      <c r="E5" s="13"/>
      <c r="F5" s="13"/>
      <c r="G5" s="13"/>
      <c r="H5" s="20"/>
      <c r="I5" s="13"/>
      <c r="J5" s="13"/>
      <c r="K5" s="13"/>
      <c r="L5" s="13"/>
      <c r="M5" s="13"/>
      <c r="N5" s="13"/>
      <c r="O5" s="13"/>
      <c r="P5" s="13"/>
      <c r="Q5" s="18"/>
      <c r="T5" s="6" t="s">
        <v>107</v>
      </c>
      <c r="U5" s="112" t="s">
        <v>56</v>
      </c>
      <c r="V5" s="109" t="s">
        <v>170</v>
      </c>
      <c r="W5" s="132">
        <v>6.5</v>
      </c>
      <c r="X5" s="130">
        <v>10500</v>
      </c>
      <c r="Y5" s="132">
        <v>6.5</v>
      </c>
      <c r="Z5" s="130">
        <v>300</v>
      </c>
    </row>
    <row r="6" spans="2:26" ht="5.0999999999999996" customHeight="1" x14ac:dyDescent="0.15">
      <c r="B6" s="22"/>
      <c r="C6" s="13"/>
      <c r="D6" s="13"/>
      <c r="E6" s="13"/>
      <c r="F6" s="13"/>
      <c r="G6" s="13"/>
      <c r="H6" s="20"/>
      <c r="I6" s="13"/>
      <c r="J6" s="13"/>
      <c r="K6" s="13"/>
      <c r="L6" s="13"/>
      <c r="M6" s="13"/>
      <c r="N6" s="13"/>
      <c r="O6" s="13"/>
      <c r="P6" s="13"/>
      <c r="Q6" s="18"/>
      <c r="T6" s="6" t="s">
        <v>107</v>
      </c>
      <c r="U6" s="112" t="s">
        <v>88</v>
      </c>
      <c r="V6" s="109" t="s">
        <v>113</v>
      </c>
      <c r="W6" s="131">
        <v>7</v>
      </c>
      <c r="X6" s="130">
        <v>11000</v>
      </c>
      <c r="Y6" s="131">
        <v>7</v>
      </c>
      <c r="Z6" s="130">
        <v>400</v>
      </c>
    </row>
    <row r="7" spans="2:26" s="4" customFormat="1" ht="20.100000000000001" customHeight="1" x14ac:dyDescent="0.15">
      <c r="B7" s="25"/>
      <c r="C7" s="66" t="s">
        <v>127</v>
      </c>
      <c r="Q7" s="26"/>
      <c r="T7" s="6" t="s">
        <v>107</v>
      </c>
      <c r="U7" s="113" t="s">
        <v>54</v>
      </c>
      <c r="V7" s="109" t="s">
        <v>171</v>
      </c>
      <c r="W7" s="132">
        <v>7.5</v>
      </c>
      <c r="X7" s="130">
        <v>11500</v>
      </c>
      <c r="Y7" s="132">
        <v>7.5</v>
      </c>
      <c r="Z7" s="130">
        <v>500</v>
      </c>
    </row>
    <row r="8" spans="2:26" s="4" customFormat="1" ht="5.0999999999999996" customHeight="1" x14ac:dyDescent="0.15">
      <c r="B8" s="25"/>
      <c r="H8" s="5"/>
      <c r="Q8" s="26"/>
      <c r="T8" s="6" t="s">
        <v>107</v>
      </c>
      <c r="U8" s="112" t="s">
        <v>67</v>
      </c>
      <c r="V8" s="109" t="s">
        <v>172</v>
      </c>
      <c r="W8" s="131">
        <v>8</v>
      </c>
      <c r="X8" s="130">
        <v>12000</v>
      </c>
      <c r="Y8" s="131">
        <v>8</v>
      </c>
      <c r="Z8" s="130">
        <v>600</v>
      </c>
    </row>
    <row r="9" spans="2:26" ht="15.95" customHeight="1" x14ac:dyDescent="0.15">
      <c r="B9" s="22"/>
      <c r="C9" s="14" t="s">
        <v>4</v>
      </c>
      <c r="D9" s="4"/>
      <c r="E9" s="4"/>
      <c r="F9" s="4"/>
      <c r="G9" s="151"/>
      <c r="H9" s="40" t="s">
        <v>25</v>
      </c>
      <c r="I9" s="41" t="str">
        <f>IF(G9="","",G9/100)</f>
        <v/>
      </c>
      <c r="J9" s="40" t="s">
        <v>5</v>
      </c>
      <c r="K9" s="42"/>
      <c r="L9" s="40"/>
      <c r="M9" s="40"/>
      <c r="N9" s="4"/>
      <c r="O9" s="4"/>
      <c r="P9" s="13"/>
      <c r="Q9" s="18"/>
      <c r="T9" s="6" t="s">
        <v>107</v>
      </c>
      <c r="U9" s="112" t="s">
        <v>79</v>
      </c>
      <c r="V9" s="109" t="s">
        <v>173</v>
      </c>
      <c r="W9" s="132">
        <v>8.5</v>
      </c>
      <c r="X9" s="130">
        <v>12500</v>
      </c>
      <c r="Y9" s="132">
        <v>8.5</v>
      </c>
      <c r="Z9" s="130">
        <v>700</v>
      </c>
    </row>
    <row r="10" spans="2:26" ht="15.95" customHeight="1" x14ac:dyDescent="0.15">
      <c r="B10" s="22"/>
      <c r="C10" s="14" t="s">
        <v>132</v>
      </c>
      <c r="D10" s="4"/>
      <c r="E10" s="4"/>
      <c r="F10" s="4"/>
      <c r="G10" s="151"/>
      <c r="H10" s="40" t="s">
        <v>26</v>
      </c>
      <c r="I10" s="41" t="str">
        <f>IF(G10="","",G10/100)</f>
        <v/>
      </c>
      <c r="J10" s="40" t="s">
        <v>5</v>
      </c>
      <c r="K10" s="42"/>
      <c r="L10" s="40"/>
      <c r="M10" s="40"/>
      <c r="N10" s="4"/>
      <c r="O10" s="4"/>
      <c r="P10" s="13"/>
      <c r="Q10" s="18"/>
      <c r="T10" s="6" t="s">
        <v>107</v>
      </c>
      <c r="U10" s="112" t="s">
        <v>83</v>
      </c>
      <c r="V10" s="109" t="s">
        <v>10</v>
      </c>
      <c r="W10" s="131">
        <v>9</v>
      </c>
      <c r="X10" s="130">
        <v>13000</v>
      </c>
      <c r="Y10" s="131">
        <v>9</v>
      </c>
      <c r="Z10" s="130">
        <v>800</v>
      </c>
    </row>
    <row r="11" spans="2:26" ht="15.95" customHeight="1" x14ac:dyDescent="0.15">
      <c r="B11" s="22"/>
      <c r="C11" s="14" t="s">
        <v>133</v>
      </c>
      <c r="D11" s="4"/>
      <c r="E11" s="4"/>
      <c r="F11" s="4"/>
      <c r="G11" s="85" t="str">
        <f>IF(G10="","",G9-G10)</f>
        <v/>
      </c>
      <c r="H11" s="40" t="s">
        <v>27</v>
      </c>
      <c r="I11" s="41" t="str">
        <f>IF(G11="","",G11/100)</f>
        <v/>
      </c>
      <c r="J11" s="40" t="s">
        <v>5</v>
      </c>
      <c r="K11" s="42"/>
      <c r="L11" s="40"/>
      <c r="M11" s="40"/>
      <c r="N11" s="4"/>
      <c r="O11" s="4"/>
      <c r="P11" s="13"/>
      <c r="Q11" s="18"/>
      <c r="T11" s="6" t="s">
        <v>107</v>
      </c>
      <c r="U11" s="112" t="s">
        <v>96</v>
      </c>
      <c r="V11" s="109" t="s">
        <v>174</v>
      </c>
      <c r="W11" s="132">
        <v>9.5</v>
      </c>
      <c r="X11" s="130">
        <v>13500</v>
      </c>
      <c r="Y11" s="132">
        <v>9.5</v>
      </c>
      <c r="Z11" s="130">
        <v>900</v>
      </c>
    </row>
    <row r="12" spans="2:26" s="16" customFormat="1" ht="5.0999999999999996" customHeight="1" x14ac:dyDescent="0.15">
      <c r="B12" s="27"/>
      <c r="C12" s="14"/>
      <c r="D12" s="4"/>
      <c r="E12" s="4"/>
      <c r="F12" s="4"/>
      <c r="G12" s="43"/>
      <c r="H12" s="40"/>
      <c r="I12" s="44"/>
      <c r="J12" s="40"/>
      <c r="K12" s="45"/>
      <c r="L12" s="40"/>
      <c r="M12" s="40"/>
      <c r="N12" s="4"/>
      <c r="O12" s="4"/>
      <c r="P12" s="28"/>
      <c r="Q12" s="29"/>
      <c r="T12" s="6" t="s">
        <v>107</v>
      </c>
      <c r="U12" s="112" t="s">
        <v>97</v>
      </c>
      <c r="V12" s="109" t="s">
        <v>175</v>
      </c>
      <c r="W12" s="131">
        <v>10</v>
      </c>
      <c r="X12" s="130">
        <v>14000</v>
      </c>
      <c r="Y12" s="131">
        <v>10</v>
      </c>
      <c r="Z12" s="130">
        <v>1000</v>
      </c>
    </row>
    <row r="13" spans="2:26" ht="15.95" customHeight="1" x14ac:dyDescent="0.15">
      <c r="B13" s="22"/>
      <c r="C13" s="14" t="s">
        <v>128</v>
      </c>
      <c r="D13" s="4"/>
      <c r="E13" s="4"/>
      <c r="F13" s="4"/>
      <c r="G13" s="152"/>
      <c r="H13" s="42" t="s">
        <v>108</v>
      </c>
      <c r="I13" s="41" t="str">
        <f>IF(G13="","",VLOOKUP(G13,参照データ!A1:B55,2,FALSE))</f>
        <v/>
      </c>
      <c r="J13" s="40" t="s">
        <v>12</v>
      </c>
      <c r="K13" s="46" t="str">
        <f>IF(I13="","",I13/60)</f>
        <v/>
      </c>
      <c r="L13" s="40" t="s">
        <v>157</v>
      </c>
      <c r="M13" s="40"/>
      <c r="N13" s="4"/>
      <c r="O13" s="4"/>
      <c r="P13" s="13"/>
      <c r="Q13" s="18"/>
      <c r="T13" s="6" t="s">
        <v>107</v>
      </c>
      <c r="U13" s="112" t="s">
        <v>60</v>
      </c>
      <c r="V13" s="114" t="s">
        <v>176</v>
      </c>
      <c r="W13" s="132">
        <v>10.5</v>
      </c>
      <c r="X13" s="130">
        <v>14500</v>
      </c>
      <c r="Y13" s="132">
        <v>10.5</v>
      </c>
      <c r="Z13" s="130">
        <v>1100</v>
      </c>
    </row>
    <row r="14" spans="2:26" s="16" customFormat="1" ht="5.0999999999999996" customHeight="1" x14ac:dyDescent="0.15">
      <c r="B14" s="27"/>
      <c r="C14" s="14"/>
      <c r="D14" s="4"/>
      <c r="E14" s="4"/>
      <c r="F14" s="4"/>
      <c r="G14" s="43"/>
      <c r="H14" s="40"/>
      <c r="I14" s="44"/>
      <c r="J14" s="40"/>
      <c r="K14" s="45"/>
      <c r="L14" s="40"/>
      <c r="M14" s="40"/>
      <c r="N14" s="4"/>
      <c r="O14" s="4"/>
      <c r="P14" s="28"/>
      <c r="Q14" s="29"/>
      <c r="T14" s="6" t="s">
        <v>107</v>
      </c>
      <c r="U14" s="112" t="s">
        <v>94</v>
      </c>
      <c r="V14" s="114" t="s">
        <v>177</v>
      </c>
      <c r="W14" s="131">
        <v>11</v>
      </c>
      <c r="X14" s="130">
        <v>15000</v>
      </c>
      <c r="Y14" s="131">
        <v>11</v>
      </c>
      <c r="Z14" s="130">
        <v>1200</v>
      </c>
    </row>
    <row r="15" spans="2:26" ht="15.95" customHeight="1" x14ac:dyDescent="0.15">
      <c r="B15" s="22"/>
      <c r="C15" s="4" t="s">
        <v>110</v>
      </c>
      <c r="D15" s="4"/>
      <c r="E15" s="13"/>
      <c r="F15" s="13"/>
      <c r="G15" s="47"/>
      <c r="H15" s="48"/>
      <c r="I15" s="40"/>
      <c r="J15" s="8" t="s">
        <v>20</v>
      </c>
      <c r="K15" s="203"/>
      <c r="L15" s="203"/>
      <c r="M15" s="42" t="s">
        <v>108</v>
      </c>
      <c r="N15" s="13"/>
      <c r="O15" s="4"/>
      <c r="P15" s="13"/>
      <c r="Q15" s="18"/>
      <c r="T15" s="6" t="s">
        <v>107</v>
      </c>
      <c r="U15" s="113" t="s">
        <v>72</v>
      </c>
      <c r="V15" s="114" t="s">
        <v>178</v>
      </c>
      <c r="W15" s="132">
        <v>11.5</v>
      </c>
      <c r="X15" s="130">
        <v>15500</v>
      </c>
      <c r="Y15" s="132">
        <v>11.5</v>
      </c>
      <c r="Z15" s="122"/>
    </row>
    <row r="16" spans="2:26" ht="15.95" customHeight="1" x14ac:dyDescent="0.15">
      <c r="B16" s="22"/>
      <c r="C16" s="4" t="s">
        <v>3</v>
      </c>
      <c r="D16" s="4"/>
      <c r="E16" s="13"/>
      <c r="F16" s="13"/>
      <c r="G16" s="8" t="s">
        <v>13</v>
      </c>
      <c r="H16" s="153"/>
      <c r="I16" s="40" t="s">
        <v>189</v>
      </c>
      <c r="J16" s="8" t="s">
        <v>20</v>
      </c>
      <c r="K16" s="153"/>
      <c r="L16" s="40" t="s">
        <v>190</v>
      </c>
      <c r="M16" s="42"/>
      <c r="N16" s="13"/>
      <c r="O16" s="4"/>
      <c r="P16" s="13"/>
      <c r="Q16" s="18"/>
      <c r="T16" s="6" t="s">
        <v>107</v>
      </c>
      <c r="U16" s="112" t="s">
        <v>63</v>
      </c>
      <c r="V16" s="114" t="s">
        <v>179</v>
      </c>
      <c r="W16" s="131">
        <v>12</v>
      </c>
      <c r="X16" s="130">
        <v>16000</v>
      </c>
      <c r="Y16" s="131">
        <v>12</v>
      </c>
      <c r="Z16" s="122"/>
    </row>
    <row r="17" spans="2:26" ht="15.95" customHeight="1" x14ac:dyDescent="0.15">
      <c r="B17" s="22"/>
      <c r="C17" s="4" t="s">
        <v>49</v>
      </c>
      <c r="D17" s="4"/>
      <c r="E17" s="13"/>
      <c r="F17" s="13"/>
      <c r="G17" s="8" t="s">
        <v>13</v>
      </c>
      <c r="H17" s="154"/>
      <c r="I17" s="40" t="s">
        <v>168</v>
      </c>
      <c r="J17" s="8" t="s">
        <v>20</v>
      </c>
      <c r="K17" s="154"/>
      <c r="L17" s="40" t="s">
        <v>169</v>
      </c>
      <c r="M17" s="42"/>
      <c r="N17" s="13"/>
      <c r="O17" s="4"/>
      <c r="P17" s="13"/>
      <c r="Q17" s="18"/>
      <c r="T17" s="6" t="s">
        <v>107</v>
      </c>
      <c r="U17" s="112" t="s">
        <v>99</v>
      </c>
      <c r="V17" s="114" t="s">
        <v>180</v>
      </c>
      <c r="W17" s="131">
        <v>12.5</v>
      </c>
      <c r="X17" s="130">
        <v>16500</v>
      </c>
      <c r="Y17" s="131">
        <v>12.5</v>
      </c>
      <c r="Z17" s="122"/>
    </row>
    <row r="18" spans="2:26" ht="5.0999999999999996" customHeight="1" x14ac:dyDescent="0.15">
      <c r="B18" s="23"/>
      <c r="C18" s="30"/>
      <c r="D18" s="30"/>
      <c r="E18" s="17"/>
      <c r="F18" s="17"/>
      <c r="G18" s="31"/>
      <c r="H18" s="32"/>
      <c r="I18" s="30"/>
      <c r="J18" s="31"/>
      <c r="K18" s="32"/>
      <c r="L18" s="30"/>
      <c r="M18" s="17"/>
      <c r="N18" s="17"/>
      <c r="O18" s="30"/>
      <c r="P18" s="17"/>
      <c r="Q18" s="12"/>
      <c r="T18" s="6" t="s">
        <v>107</v>
      </c>
      <c r="U18" s="112" t="s">
        <v>102</v>
      </c>
      <c r="V18" s="114" t="s">
        <v>111</v>
      </c>
      <c r="W18" s="131">
        <v>13</v>
      </c>
      <c r="X18" s="130">
        <v>17000</v>
      </c>
      <c r="Y18" s="131">
        <v>13</v>
      </c>
      <c r="Z18" s="122"/>
    </row>
    <row r="19" spans="2:26" ht="15" customHeight="1" x14ac:dyDescent="0.15">
      <c r="K19" s="13"/>
      <c r="L19" s="13"/>
      <c r="M19" s="13"/>
      <c r="N19" s="13"/>
      <c r="O19" s="13"/>
      <c r="P19" s="13"/>
      <c r="Q19" s="13"/>
      <c r="T19" s="6"/>
      <c r="U19" s="112" t="s">
        <v>103</v>
      </c>
      <c r="V19" s="114" t="s">
        <v>181</v>
      </c>
      <c r="X19" s="130">
        <v>17500</v>
      </c>
      <c r="Y19" s="122"/>
      <c r="Z19" s="122"/>
    </row>
    <row r="20" spans="2:26" ht="5.0999999999999996" customHeight="1" x14ac:dyDescent="0.15">
      <c r="B20" s="10"/>
      <c r="C20" s="15"/>
      <c r="D20" s="15"/>
      <c r="E20" s="15"/>
      <c r="F20" s="15"/>
      <c r="G20" s="15"/>
      <c r="H20" s="21"/>
      <c r="I20" s="15"/>
      <c r="J20" s="15"/>
      <c r="K20" s="15"/>
      <c r="L20" s="15"/>
      <c r="M20" s="15"/>
      <c r="N20" s="15"/>
      <c r="O20" s="15"/>
      <c r="P20" s="15"/>
      <c r="Q20" s="11"/>
      <c r="T20" s="6" t="s">
        <v>107</v>
      </c>
      <c r="U20" s="112" t="s">
        <v>101</v>
      </c>
      <c r="V20" s="114" t="s">
        <v>182</v>
      </c>
      <c r="X20" s="130">
        <v>18000</v>
      </c>
      <c r="Y20" s="122"/>
      <c r="Z20" s="122"/>
    </row>
    <row r="21" spans="2:26" ht="20.100000000000001" customHeight="1" thickBot="1" x14ac:dyDescent="0.2">
      <c r="B21" s="22"/>
      <c r="C21" s="39" t="s">
        <v>50</v>
      </c>
      <c r="D21" s="13"/>
      <c r="E21" s="13"/>
      <c r="H21" s="2"/>
      <c r="Q21" s="18"/>
      <c r="T21" s="6" t="s">
        <v>107</v>
      </c>
      <c r="U21" s="112" t="s">
        <v>84</v>
      </c>
      <c r="V21" s="114" t="s">
        <v>183</v>
      </c>
      <c r="X21" s="122"/>
      <c r="Y21" s="122"/>
      <c r="Z21" s="122"/>
    </row>
    <row r="22" spans="2:26" ht="20.100000000000001" customHeight="1" thickBot="1" x14ac:dyDescent="0.2">
      <c r="B22" s="22"/>
      <c r="C22" s="13"/>
      <c r="D22" s="13"/>
      <c r="E22" s="13"/>
      <c r="G22" s="13"/>
      <c r="H22" s="20"/>
      <c r="I22" s="13"/>
      <c r="J22" s="13"/>
      <c r="K22" s="13"/>
      <c r="L22" s="38" t="s">
        <v>109</v>
      </c>
      <c r="M22" s="204" t="str">
        <f>IF(J28="","",J47-H47)</f>
        <v/>
      </c>
      <c r="N22" s="205"/>
      <c r="O22" s="39" t="s">
        <v>193</v>
      </c>
      <c r="P22" s="13"/>
      <c r="Q22" s="18"/>
      <c r="T22" s="6"/>
      <c r="U22" s="113" t="s">
        <v>73</v>
      </c>
      <c r="V22" s="114" t="s">
        <v>184</v>
      </c>
      <c r="X22" s="122"/>
      <c r="Y22" s="122"/>
      <c r="Z22" s="122"/>
    </row>
    <row r="23" spans="2:26" ht="5.0999999999999996" customHeight="1" x14ac:dyDescent="0.15">
      <c r="B23" s="22"/>
      <c r="C23" s="13"/>
      <c r="D23" s="13"/>
      <c r="E23" s="13"/>
      <c r="F23" s="13"/>
      <c r="G23" s="13"/>
      <c r="H23" s="20"/>
      <c r="I23" s="13"/>
      <c r="J23" s="13"/>
      <c r="K23" s="13"/>
      <c r="L23" s="13"/>
      <c r="M23" s="13"/>
      <c r="N23" s="13"/>
      <c r="O23" s="13"/>
      <c r="P23" s="13"/>
      <c r="Q23" s="18"/>
      <c r="T23" s="6" t="s">
        <v>107</v>
      </c>
      <c r="U23" s="112" t="s">
        <v>71</v>
      </c>
      <c r="V23" s="114" t="s">
        <v>185</v>
      </c>
      <c r="W23" s="122"/>
      <c r="X23" s="122"/>
      <c r="Y23" s="122"/>
      <c r="Z23" s="122"/>
    </row>
    <row r="24" spans="2:26" s="4" customFormat="1" ht="20.100000000000001" customHeight="1" x14ac:dyDescent="0.15">
      <c r="B24" s="25"/>
      <c r="C24" s="66" t="s">
        <v>127</v>
      </c>
      <c r="N24" s="65"/>
      <c r="Q24" s="26"/>
      <c r="T24" s="6" t="s">
        <v>107</v>
      </c>
      <c r="U24" s="112" t="s">
        <v>80</v>
      </c>
      <c r="V24" s="114" t="s">
        <v>186</v>
      </c>
      <c r="W24" s="122"/>
      <c r="X24" s="122"/>
      <c r="Y24" s="122"/>
      <c r="Z24" s="122"/>
    </row>
    <row r="25" spans="2:26" ht="5.0999999999999996" customHeight="1" thickBot="1" x14ac:dyDescent="0.2">
      <c r="B25" s="22"/>
      <c r="C25" s="13"/>
      <c r="D25" s="13"/>
      <c r="E25" s="13"/>
      <c r="F25" s="13"/>
      <c r="G25" s="13"/>
      <c r="H25" s="20"/>
      <c r="I25" s="13"/>
      <c r="J25" s="13"/>
      <c r="K25" s="13"/>
      <c r="L25" s="13"/>
      <c r="M25" s="13"/>
      <c r="N25" s="13"/>
      <c r="O25" s="13"/>
      <c r="P25" s="13"/>
      <c r="Q25" s="18"/>
      <c r="T25" s="6" t="s">
        <v>107</v>
      </c>
      <c r="U25" s="112" t="s">
        <v>82</v>
      </c>
      <c r="V25" s="114" t="s">
        <v>187</v>
      </c>
      <c r="W25" s="122"/>
      <c r="X25" s="122"/>
      <c r="Y25" s="122"/>
      <c r="Z25" s="122"/>
    </row>
    <row r="26" spans="2:26" ht="15.95" customHeight="1" thickTop="1" x14ac:dyDescent="0.15">
      <c r="B26" s="22"/>
      <c r="C26" s="206" t="s">
        <v>24</v>
      </c>
      <c r="D26" s="207"/>
      <c r="E26" s="207"/>
      <c r="F26" s="207"/>
      <c r="G26" s="208"/>
      <c r="H26" s="212" t="s">
        <v>120</v>
      </c>
      <c r="I26" s="213"/>
      <c r="J26" s="214" t="s">
        <v>160</v>
      </c>
      <c r="K26" s="215"/>
      <c r="L26" s="216" t="s">
        <v>29</v>
      </c>
      <c r="M26" s="217"/>
      <c r="N26" s="217"/>
      <c r="O26" s="217"/>
      <c r="P26" s="218"/>
      <c r="Q26" s="18"/>
      <c r="T26" s="6" t="s">
        <v>107</v>
      </c>
      <c r="U26" s="112" t="s">
        <v>70</v>
      </c>
      <c r="V26" s="115" t="s">
        <v>112</v>
      </c>
      <c r="W26" s="123"/>
      <c r="X26" s="123"/>
      <c r="Y26" s="123"/>
      <c r="Z26" s="123"/>
    </row>
    <row r="27" spans="2:26" ht="15.95" customHeight="1" x14ac:dyDescent="0.15">
      <c r="B27" s="22"/>
      <c r="C27" s="209"/>
      <c r="D27" s="210"/>
      <c r="E27" s="210"/>
      <c r="F27" s="210"/>
      <c r="G27" s="211"/>
      <c r="H27" s="95" t="s">
        <v>28</v>
      </c>
      <c r="I27" s="96" t="str">
        <f>IF(J28="","",IF(H28&gt;$I$10,"未達成","達成"))</f>
        <v/>
      </c>
      <c r="J27" s="97" t="s">
        <v>28</v>
      </c>
      <c r="K27" s="98" t="str">
        <f>IF(J28="","",IF(J28&gt;$I$10,"未達成","達成"))</f>
        <v/>
      </c>
      <c r="L27" s="219"/>
      <c r="M27" s="220"/>
      <c r="N27" s="220"/>
      <c r="O27" s="220"/>
      <c r="P27" s="221"/>
      <c r="Q27" s="18"/>
      <c r="T27" s="6" t="s">
        <v>107</v>
      </c>
      <c r="U27" s="112" t="s">
        <v>85</v>
      </c>
      <c r="V27" s="109" t="s">
        <v>188</v>
      </c>
      <c r="W27" s="118"/>
      <c r="X27" s="118"/>
      <c r="Y27" s="118"/>
      <c r="Z27" s="118"/>
    </row>
    <row r="28" spans="2:26" ht="15.95" customHeight="1" x14ac:dyDescent="0.15">
      <c r="B28" s="22"/>
      <c r="C28" s="226" t="s">
        <v>13</v>
      </c>
      <c r="D28" s="84" t="s">
        <v>14</v>
      </c>
      <c r="E28" s="87"/>
      <c r="F28" s="87"/>
      <c r="G28" s="93"/>
      <c r="H28" s="94" t="str">
        <f>I9</f>
        <v/>
      </c>
      <c r="I28" s="50" t="s">
        <v>15</v>
      </c>
      <c r="J28" s="133" t="str">
        <f>IF(I10="","",I10)</f>
        <v/>
      </c>
      <c r="K28" s="51" t="s">
        <v>15</v>
      </c>
      <c r="L28" s="134" t="s">
        <v>191</v>
      </c>
      <c r="M28" s="50"/>
      <c r="N28" s="107"/>
      <c r="O28" s="50"/>
      <c r="P28" s="88"/>
      <c r="Q28" s="18"/>
      <c r="T28" s="6" t="s">
        <v>107</v>
      </c>
      <c r="U28" s="112" t="s">
        <v>91</v>
      </c>
    </row>
    <row r="29" spans="2:26" ht="15.95" customHeight="1" x14ac:dyDescent="0.15">
      <c r="B29" s="22"/>
      <c r="C29" s="227"/>
      <c r="D29" s="36" t="s">
        <v>9</v>
      </c>
      <c r="E29" s="34"/>
      <c r="F29" s="34"/>
      <c r="G29" s="35"/>
      <c r="H29" s="54" t="str">
        <f>IF(H17="","",H28/10*H$16)</f>
        <v/>
      </c>
      <c r="I29" s="49" t="s">
        <v>16</v>
      </c>
      <c r="J29" s="55" t="str">
        <f>IF(K17="","",J28/10*$H$16)</f>
        <v/>
      </c>
      <c r="K29" s="56" t="s">
        <v>16</v>
      </c>
      <c r="L29" s="52" t="s">
        <v>161</v>
      </c>
      <c r="M29" s="49"/>
      <c r="N29" s="52"/>
      <c r="O29" s="49"/>
      <c r="P29" s="53"/>
      <c r="Q29" s="18"/>
      <c r="T29" s="6" t="s">
        <v>107</v>
      </c>
      <c r="U29" s="112" t="s">
        <v>68</v>
      </c>
    </row>
    <row r="30" spans="2:26" ht="15.95" customHeight="1" x14ac:dyDescent="0.15">
      <c r="B30" s="22"/>
      <c r="C30" s="227"/>
      <c r="D30" s="36" t="s">
        <v>17</v>
      </c>
      <c r="E30" s="34"/>
      <c r="F30" s="34"/>
      <c r="G30" s="35"/>
      <c r="H30" s="161" t="str">
        <f>IF(H17="","",H29*H$17/10000)</f>
        <v/>
      </c>
      <c r="I30" s="49" t="s">
        <v>18</v>
      </c>
      <c r="J30" s="55" t="str">
        <f>IF(K17="","",J29*$H$17/10000)</f>
        <v/>
      </c>
      <c r="K30" s="56" t="s">
        <v>18</v>
      </c>
      <c r="L30" s="52" t="s">
        <v>30</v>
      </c>
      <c r="M30" s="49"/>
      <c r="N30" s="52"/>
      <c r="O30" s="49"/>
      <c r="P30" s="53"/>
      <c r="Q30" s="18"/>
      <c r="T30" s="6" t="s">
        <v>107</v>
      </c>
      <c r="U30" s="112" t="s">
        <v>78</v>
      </c>
    </row>
    <row r="31" spans="2:26" customFormat="1" ht="15.95" customHeight="1" x14ac:dyDescent="0.15">
      <c r="B31" s="22"/>
      <c r="C31" s="227"/>
      <c r="D31" s="36" t="s">
        <v>1</v>
      </c>
      <c r="E31" s="34"/>
      <c r="F31" s="34"/>
      <c r="G31" s="33"/>
      <c r="H31" s="229"/>
      <c r="I31" s="230"/>
      <c r="J31" s="165" t="str">
        <f>IF(K17="","",0.75*ROUNDDOWN(J28-10,0)/10)</f>
        <v/>
      </c>
      <c r="K31" s="56" t="s">
        <v>18</v>
      </c>
      <c r="L31" s="52" t="s">
        <v>19</v>
      </c>
      <c r="M31" s="49"/>
      <c r="N31" s="52"/>
      <c r="O31" s="49"/>
      <c r="P31" s="53"/>
      <c r="Q31" s="18"/>
      <c r="R31" s="2"/>
      <c r="S31" s="2"/>
      <c r="T31" s="6" t="s">
        <v>107</v>
      </c>
      <c r="U31" s="112" t="s">
        <v>105</v>
      </c>
      <c r="V31" s="116"/>
      <c r="W31" s="124"/>
      <c r="X31" s="124"/>
      <c r="Y31" s="124"/>
      <c r="Z31" s="124"/>
    </row>
    <row r="32" spans="2:26" customFormat="1" ht="15.95" customHeight="1" x14ac:dyDescent="0.15">
      <c r="B32" s="22"/>
      <c r="C32" s="228"/>
      <c r="D32" s="231" t="s">
        <v>22</v>
      </c>
      <c r="E32" s="231"/>
      <c r="F32" s="231"/>
      <c r="G32" s="232"/>
      <c r="H32" s="162" t="str">
        <f>H30</f>
        <v/>
      </c>
      <c r="I32" s="89" t="s">
        <v>18</v>
      </c>
      <c r="J32" s="164" t="str">
        <f>IF(J31="","",SUM(J30:J31))</f>
        <v/>
      </c>
      <c r="K32" s="90" t="s">
        <v>18</v>
      </c>
      <c r="L32" s="91" t="s">
        <v>31</v>
      </c>
      <c r="M32" s="89"/>
      <c r="N32" s="91"/>
      <c r="O32" s="89"/>
      <c r="P32" s="92"/>
      <c r="Q32" s="18"/>
      <c r="R32" s="2"/>
      <c r="S32" s="2"/>
      <c r="T32" s="6" t="s">
        <v>107</v>
      </c>
      <c r="U32" s="112" t="s">
        <v>74</v>
      </c>
      <c r="V32" s="116"/>
      <c r="W32" s="124"/>
      <c r="X32" s="124"/>
      <c r="Y32" s="124"/>
      <c r="Z32" s="124"/>
    </row>
    <row r="33" spans="2:26" customFormat="1" ht="15.95" customHeight="1" x14ac:dyDescent="0.15">
      <c r="B33" s="22"/>
      <c r="C33" s="233" t="s">
        <v>20</v>
      </c>
      <c r="D33" s="100" t="s">
        <v>14</v>
      </c>
      <c r="E33" s="101"/>
      <c r="F33" s="101"/>
      <c r="G33" s="102"/>
      <c r="H33" s="234"/>
      <c r="I33" s="235"/>
      <c r="J33" s="103" t="str">
        <f>IF(J28="","",$I$9-J28)</f>
        <v/>
      </c>
      <c r="K33" s="104" t="s">
        <v>15</v>
      </c>
      <c r="L33" s="105" t="s">
        <v>32</v>
      </c>
      <c r="M33" s="105"/>
      <c r="N33" s="105"/>
      <c r="O33" s="105"/>
      <c r="P33" s="106"/>
      <c r="Q33" s="18"/>
      <c r="R33" s="2"/>
      <c r="S33" s="2"/>
      <c r="T33" s="6" t="s">
        <v>107</v>
      </c>
      <c r="U33" s="112" t="s">
        <v>98</v>
      </c>
      <c r="V33" s="116"/>
      <c r="W33" s="124"/>
      <c r="X33" s="124"/>
      <c r="Y33" s="124"/>
      <c r="Z33" s="124"/>
    </row>
    <row r="34" spans="2:26" customFormat="1" ht="15.95" customHeight="1" x14ac:dyDescent="0.15">
      <c r="B34" s="22"/>
      <c r="C34" s="227"/>
      <c r="D34" s="36" t="s">
        <v>9</v>
      </c>
      <c r="E34" s="34"/>
      <c r="F34" s="34"/>
      <c r="G34" s="33"/>
      <c r="H34" s="201"/>
      <c r="I34" s="202"/>
      <c r="J34" s="55" t="str">
        <f>IF(K17="","",$K$16/10*J33)</f>
        <v/>
      </c>
      <c r="K34" s="56" t="s">
        <v>16</v>
      </c>
      <c r="L34" s="49" t="s">
        <v>33</v>
      </c>
      <c r="M34" s="49"/>
      <c r="N34" s="49"/>
      <c r="O34" s="49"/>
      <c r="P34" s="53"/>
      <c r="Q34" s="18"/>
      <c r="R34" s="2"/>
      <c r="S34" s="2"/>
      <c r="T34" s="6" t="s">
        <v>107</v>
      </c>
      <c r="U34" s="113" t="s">
        <v>52</v>
      </c>
      <c r="V34" s="116"/>
      <c r="W34" s="124"/>
      <c r="X34" s="124"/>
      <c r="Y34" s="124"/>
      <c r="Z34" s="124"/>
    </row>
    <row r="35" spans="2:26" customFormat="1" ht="15.95" customHeight="1" x14ac:dyDescent="0.15">
      <c r="B35" s="22"/>
      <c r="C35" s="227"/>
      <c r="D35" s="36" t="s">
        <v>17</v>
      </c>
      <c r="E35" s="34"/>
      <c r="F35" s="34"/>
      <c r="G35" s="33"/>
      <c r="H35" s="201"/>
      <c r="I35" s="202"/>
      <c r="J35" s="165" t="str">
        <f>IF(K17="","",J34*$K$17/10000)</f>
        <v/>
      </c>
      <c r="K35" s="56" t="s">
        <v>18</v>
      </c>
      <c r="L35" s="49" t="s">
        <v>34</v>
      </c>
      <c r="M35" s="49"/>
      <c r="N35" s="49"/>
      <c r="O35" s="49"/>
      <c r="P35" s="53"/>
      <c r="Q35" s="18"/>
      <c r="R35" s="2"/>
      <c r="S35" s="2"/>
      <c r="T35" s="6" t="s">
        <v>107</v>
      </c>
      <c r="U35" s="112" t="s">
        <v>76</v>
      </c>
      <c r="V35" s="116"/>
      <c r="W35" s="124"/>
      <c r="X35" s="124"/>
      <c r="Y35" s="124"/>
      <c r="Z35" s="124"/>
    </row>
    <row r="36" spans="2:26" customFormat="1" ht="15.95" customHeight="1" x14ac:dyDescent="0.15">
      <c r="B36" s="22"/>
      <c r="C36" s="227"/>
      <c r="D36" s="36" t="s">
        <v>2</v>
      </c>
      <c r="E36" s="34"/>
      <c r="F36" s="34"/>
      <c r="G36" s="35"/>
      <c r="H36" s="49"/>
      <c r="I36" s="49"/>
      <c r="J36" s="57"/>
      <c r="K36" s="56"/>
      <c r="L36" s="49"/>
      <c r="M36" s="49"/>
      <c r="N36" s="49"/>
      <c r="O36" s="49"/>
      <c r="P36" s="53"/>
      <c r="Q36" s="18"/>
      <c r="R36" s="2"/>
      <c r="S36" s="2"/>
      <c r="T36" s="6" t="s">
        <v>107</v>
      </c>
      <c r="U36" s="112" t="s">
        <v>90</v>
      </c>
      <c r="V36" s="116"/>
      <c r="W36" s="124"/>
      <c r="X36" s="124"/>
      <c r="Y36" s="124"/>
      <c r="Z36" s="124"/>
    </row>
    <row r="37" spans="2:26" customFormat="1" ht="15.95" hidden="1" customHeight="1" x14ac:dyDescent="0.15">
      <c r="B37" s="22"/>
      <c r="C37" s="227"/>
      <c r="D37" s="236" t="s">
        <v>7</v>
      </c>
      <c r="E37" s="237"/>
      <c r="F37" s="237"/>
      <c r="G37" s="238"/>
      <c r="H37" s="201"/>
      <c r="I37" s="202"/>
      <c r="J37" s="171" t="e">
        <f>80000+(K16-K13)*60*25000/150</f>
        <v>#VALUE!</v>
      </c>
      <c r="K37" s="172"/>
      <c r="L37" s="173"/>
      <c r="M37" s="173"/>
      <c r="N37" s="49"/>
      <c r="O37" s="49"/>
      <c r="P37" s="53"/>
      <c r="Q37" s="18"/>
      <c r="R37" s="2"/>
      <c r="S37" s="2"/>
      <c r="T37" s="6" t="s">
        <v>107</v>
      </c>
      <c r="U37" s="112" t="s">
        <v>93</v>
      </c>
      <c r="V37" s="116"/>
      <c r="W37" s="124"/>
      <c r="X37" s="124"/>
      <c r="Y37" s="124"/>
      <c r="Z37" s="124"/>
    </row>
    <row r="38" spans="2:26" customFormat="1" ht="15.95" customHeight="1" x14ac:dyDescent="0.15">
      <c r="B38" s="22"/>
      <c r="C38" s="227"/>
      <c r="D38" s="248"/>
      <c r="E38" s="249"/>
      <c r="F38" s="249"/>
      <c r="G38" s="250"/>
      <c r="H38" s="202"/>
      <c r="I38" s="247"/>
      <c r="J38" s="174" t="str">
        <f>IF(K17="","",IF((J37&gt;105000),"105,000",IF(J37&lt;55000,55000,J37)))</f>
        <v/>
      </c>
      <c r="K38" s="172" t="s">
        <v>234</v>
      </c>
      <c r="L38" s="173" t="s">
        <v>237</v>
      </c>
      <c r="M38" s="173"/>
      <c r="N38" s="155"/>
      <c r="O38" s="155"/>
      <c r="P38" s="156"/>
      <c r="Q38" s="18"/>
      <c r="R38" s="2"/>
      <c r="S38" s="2"/>
      <c r="T38" s="6" t="s">
        <v>107</v>
      </c>
      <c r="U38" s="112" t="s">
        <v>81</v>
      </c>
      <c r="V38" s="116"/>
      <c r="W38" s="124"/>
      <c r="X38" s="124"/>
      <c r="Y38" s="124"/>
      <c r="Z38" s="124"/>
    </row>
    <row r="39" spans="2:26" customFormat="1" ht="15.95" customHeight="1" x14ac:dyDescent="0.15">
      <c r="B39" s="22"/>
      <c r="C39" s="227"/>
      <c r="D39" s="239"/>
      <c r="E39" s="240"/>
      <c r="F39" s="240"/>
      <c r="G39" s="241"/>
      <c r="H39" s="202"/>
      <c r="I39" s="247"/>
      <c r="J39" s="175" t="str">
        <f>IF(K17="","",(J38/100000*J33))</f>
        <v/>
      </c>
      <c r="K39" s="172" t="s">
        <v>6</v>
      </c>
      <c r="L39" s="173" t="s">
        <v>236</v>
      </c>
      <c r="M39" s="173"/>
      <c r="N39" s="155"/>
      <c r="O39" s="155"/>
      <c r="P39" s="156"/>
      <c r="Q39" s="18"/>
      <c r="R39" s="2"/>
      <c r="S39" s="2"/>
      <c r="T39" s="6" t="s">
        <v>107</v>
      </c>
      <c r="U39" s="112" t="s">
        <v>75</v>
      </c>
      <c r="V39" s="116"/>
      <c r="W39" s="124"/>
      <c r="X39" s="124"/>
      <c r="Y39" s="124"/>
      <c r="Z39" s="124"/>
    </row>
    <row r="40" spans="2:26" customFormat="1" ht="15.95" customHeight="1" x14ac:dyDescent="0.15">
      <c r="B40" s="22"/>
      <c r="C40" s="227"/>
      <c r="D40" s="36" t="s">
        <v>118</v>
      </c>
      <c r="E40" s="34"/>
      <c r="F40" s="34"/>
      <c r="G40" s="33"/>
      <c r="H40" s="201"/>
      <c r="I40" s="202"/>
      <c r="J40" s="175" t="str">
        <f>IF(K17="","",(2800/10000)*ROUNDDOWN(J33,0)/10)</f>
        <v/>
      </c>
      <c r="K40" s="172" t="s">
        <v>18</v>
      </c>
      <c r="L40" s="173" t="s">
        <v>238</v>
      </c>
      <c r="M40" s="173"/>
      <c r="N40" s="49"/>
      <c r="O40" s="49"/>
      <c r="P40" s="53"/>
      <c r="Q40" s="18"/>
      <c r="R40" s="2"/>
      <c r="S40" s="2"/>
      <c r="T40" s="6" t="s">
        <v>107</v>
      </c>
      <c r="U40" s="112" t="s">
        <v>69</v>
      </c>
      <c r="V40" s="116"/>
      <c r="W40" s="124"/>
      <c r="X40" s="124"/>
      <c r="Y40" s="124"/>
      <c r="Z40" s="124"/>
    </row>
    <row r="41" spans="2:26" customFormat="1" ht="15.95" customHeight="1" x14ac:dyDescent="0.15">
      <c r="B41" s="22"/>
      <c r="C41" s="227"/>
      <c r="D41" s="236" t="s">
        <v>117</v>
      </c>
      <c r="E41" s="237"/>
      <c r="F41" s="237"/>
      <c r="G41" s="238"/>
      <c r="H41" s="202"/>
      <c r="I41" s="242"/>
      <c r="J41" s="171" t="str">
        <f>IF($K$15="","",VLOOKUP($K$15,参照データ!$F$1:$H$30,2,FALSE))</f>
        <v/>
      </c>
      <c r="K41" s="176" t="s">
        <v>8</v>
      </c>
      <c r="L41" s="173" t="s">
        <v>231</v>
      </c>
      <c r="M41" s="177"/>
      <c r="N41" s="49"/>
      <c r="O41" s="49"/>
      <c r="P41" s="53"/>
      <c r="Q41" s="18"/>
      <c r="R41" s="2"/>
      <c r="S41" s="2"/>
      <c r="T41" s="6" t="s">
        <v>107</v>
      </c>
      <c r="U41" s="112" t="s">
        <v>92</v>
      </c>
      <c r="V41" s="116"/>
      <c r="W41" s="124"/>
      <c r="X41" s="124"/>
      <c r="Y41" s="124"/>
      <c r="Z41" s="124"/>
    </row>
    <row r="42" spans="2:26" customFormat="1" ht="15.95" customHeight="1" x14ac:dyDescent="0.15">
      <c r="B42" s="22"/>
      <c r="C42" s="227"/>
      <c r="D42" s="239"/>
      <c r="E42" s="240"/>
      <c r="F42" s="240"/>
      <c r="G42" s="241"/>
      <c r="H42" s="201"/>
      <c r="I42" s="202"/>
      <c r="J42" s="175" t="str">
        <f>IF(K17="","",(J41/10000)*ROUNDDOWN(J33,0)/10)</f>
        <v/>
      </c>
      <c r="K42" s="172" t="s">
        <v>18</v>
      </c>
      <c r="L42" s="173" t="s">
        <v>242</v>
      </c>
      <c r="M42" s="173"/>
      <c r="N42" s="49"/>
      <c r="O42" s="49"/>
      <c r="P42" s="53"/>
      <c r="Q42" s="18"/>
      <c r="R42" s="2"/>
      <c r="S42" s="2"/>
      <c r="T42" s="6" t="s">
        <v>107</v>
      </c>
      <c r="U42" s="112" t="s">
        <v>61</v>
      </c>
      <c r="V42" s="116"/>
      <c r="W42" s="124"/>
      <c r="X42" s="124"/>
      <c r="Y42" s="124"/>
      <c r="Z42" s="124"/>
    </row>
    <row r="43" spans="2:26" customFormat="1" ht="15.95" customHeight="1" x14ac:dyDescent="0.15">
      <c r="B43" s="22"/>
      <c r="C43" s="227"/>
      <c r="D43" s="243" t="s">
        <v>126</v>
      </c>
      <c r="E43" s="237"/>
      <c r="F43" s="237"/>
      <c r="G43" s="238"/>
      <c r="H43" s="201"/>
      <c r="I43" s="202"/>
      <c r="J43" s="171" t="str">
        <f>IF($K$15="","",VLOOKUP($K$15,参照データ!$F$1:$H$30,3,FALSE))</f>
        <v/>
      </c>
      <c r="K43" s="176" t="s">
        <v>8</v>
      </c>
      <c r="L43" s="177" t="s">
        <v>232</v>
      </c>
      <c r="M43" s="177"/>
      <c r="N43" s="58"/>
      <c r="O43" s="58"/>
      <c r="P43" s="59"/>
      <c r="Q43" s="18"/>
      <c r="R43" s="2"/>
      <c r="S43" s="2"/>
      <c r="T43" s="6" t="s">
        <v>107</v>
      </c>
      <c r="U43" s="113" t="s">
        <v>53</v>
      </c>
      <c r="V43" s="116"/>
      <c r="W43" s="124"/>
      <c r="X43" s="124"/>
      <c r="Y43" s="124"/>
      <c r="Z43" s="124"/>
    </row>
    <row r="44" spans="2:26" customFormat="1" ht="15.95" customHeight="1" x14ac:dyDescent="0.15">
      <c r="B44" s="22"/>
      <c r="C44" s="227"/>
      <c r="D44" s="239"/>
      <c r="E44" s="240"/>
      <c r="F44" s="240"/>
      <c r="G44" s="241"/>
      <c r="H44" s="201"/>
      <c r="I44" s="202"/>
      <c r="J44" s="175" t="str">
        <f>IF(K17="","",(J43/10000)*ROUNDDOWN(J33,0)/10)</f>
        <v/>
      </c>
      <c r="K44" s="172" t="s">
        <v>18</v>
      </c>
      <c r="L44" s="173" t="s">
        <v>239</v>
      </c>
      <c r="M44" s="173"/>
      <c r="N44" s="49"/>
      <c r="O44" s="49"/>
      <c r="P44" s="53"/>
      <c r="Q44" s="18"/>
      <c r="R44" s="2"/>
      <c r="S44" s="2"/>
      <c r="T44" s="6" t="s">
        <v>107</v>
      </c>
      <c r="U44" s="112" t="s">
        <v>64</v>
      </c>
      <c r="V44" s="116"/>
      <c r="W44" s="124"/>
      <c r="X44" s="124"/>
      <c r="Y44" s="124"/>
      <c r="Z44" s="124"/>
    </row>
    <row r="45" spans="2:26" customFormat="1" ht="15.95" customHeight="1" x14ac:dyDescent="0.15">
      <c r="B45" s="22"/>
      <c r="C45" s="227"/>
      <c r="D45" s="36" t="s">
        <v>119</v>
      </c>
      <c r="E45" s="34"/>
      <c r="F45" s="34"/>
      <c r="G45" s="33"/>
      <c r="H45" s="225"/>
      <c r="I45" s="202"/>
      <c r="J45" s="178"/>
      <c r="K45" s="172" t="s">
        <v>6</v>
      </c>
      <c r="L45" s="173" t="s">
        <v>233</v>
      </c>
      <c r="M45" s="173"/>
      <c r="N45" s="49"/>
      <c r="O45" s="49"/>
      <c r="P45" s="53"/>
      <c r="Q45" s="18"/>
      <c r="R45" s="2"/>
      <c r="S45" s="2"/>
      <c r="T45" s="6" t="s">
        <v>107</v>
      </c>
      <c r="U45" s="112" t="s">
        <v>59</v>
      </c>
      <c r="V45" s="116"/>
      <c r="W45" s="124"/>
      <c r="X45" s="124"/>
      <c r="Y45" s="124"/>
      <c r="Z45" s="124"/>
    </row>
    <row r="46" spans="2:26" customFormat="1" ht="15.95" customHeight="1" x14ac:dyDescent="0.15">
      <c r="B46" s="22"/>
      <c r="C46" s="228"/>
      <c r="D46" s="231" t="s">
        <v>22</v>
      </c>
      <c r="E46" s="231"/>
      <c r="F46" s="231"/>
      <c r="G46" s="232"/>
      <c r="H46" s="150">
        <v>0</v>
      </c>
      <c r="I46" s="89" t="s">
        <v>18</v>
      </c>
      <c r="J46" s="179" t="str">
        <f>IF(J44="","",SUM(J35,J39,J40,J42,J44,J45))</f>
        <v/>
      </c>
      <c r="K46" s="180" t="s">
        <v>235</v>
      </c>
      <c r="L46" s="170" t="s">
        <v>240</v>
      </c>
      <c r="M46" s="170"/>
      <c r="N46" s="89"/>
      <c r="O46" s="89"/>
      <c r="P46" s="92"/>
      <c r="Q46" s="18"/>
      <c r="R46" s="2"/>
      <c r="S46" s="2"/>
      <c r="T46" s="6" t="s">
        <v>107</v>
      </c>
      <c r="U46" s="112" t="s">
        <v>104</v>
      </c>
      <c r="V46" s="116"/>
      <c r="W46" s="124"/>
      <c r="X46" s="124"/>
      <c r="Y46" s="124"/>
      <c r="Z46" s="124"/>
    </row>
    <row r="47" spans="2:26" customFormat="1" ht="15.95" customHeight="1" thickBot="1" x14ac:dyDescent="0.2">
      <c r="B47" s="22"/>
      <c r="C47" s="251" t="s">
        <v>21</v>
      </c>
      <c r="D47" s="251"/>
      <c r="E47" s="251"/>
      <c r="F47" s="251"/>
      <c r="G47" s="252"/>
      <c r="H47" s="163" t="str">
        <f>H32</f>
        <v/>
      </c>
      <c r="I47" s="99" t="s">
        <v>6</v>
      </c>
      <c r="J47" s="181" t="str">
        <f>IF(J46="","",SUM(J32,J46))</f>
        <v/>
      </c>
      <c r="K47" s="182" t="s">
        <v>6</v>
      </c>
      <c r="L47" s="183" t="s">
        <v>241</v>
      </c>
      <c r="M47" s="184"/>
      <c r="N47" s="105"/>
      <c r="O47" s="105"/>
      <c r="P47" s="106"/>
      <c r="Q47" s="18"/>
      <c r="R47" s="2"/>
      <c r="S47" s="2"/>
      <c r="T47" s="6" t="s">
        <v>107</v>
      </c>
      <c r="U47" s="112" t="s">
        <v>57</v>
      </c>
      <c r="V47" s="116"/>
      <c r="W47" s="124"/>
      <c r="X47" s="124"/>
      <c r="Y47" s="124"/>
      <c r="Z47" s="124"/>
    </row>
    <row r="48" spans="2:26" customFormat="1" ht="5.0999999999999996" customHeight="1" thickTop="1" x14ac:dyDescent="0.15">
      <c r="B48" s="23"/>
      <c r="C48" s="17"/>
      <c r="D48" s="17"/>
      <c r="E48" s="17"/>
      <c r="F48" s="17"/>
      <c r="G48" s="17"/>
      <c r="H48" s="24"/>
      <c r="I48" s="17"/>
      <c r="J48" s="17"/>
      <c r="K48" s="17"/>
      <c r="L48" s="17"/>
      <c r="M48" s="17"/>
      <c r="N48" s="17"/>
      <c r="O48" s="17"/>
      <c r="P48" s="17"/>
      <c r="Q48" s="12"/>
      <c r="R48" s="2"/>
      <c r="S48" s="2"/>
      <c r="T48" s="6" t="s">
        <v>107</v>
      </c>
      <c r="U48" s="112" t="s">
        <v>58</v>
      </c>
      <c r="V48" s="116"/>
      <c r="W48" s="124"/>
      <c r="X48" s="124"/>
      <c r="Y48" s="124"/>
      <c r="Z48" s="124"/>
    </row>
    <row r="49" spans="2:26" s="19" customFormat="1" ht="5.0999999999999996" customHeight="1" x14ac:dyDescent="0.15">
      <c r="B49" s="2"/>
      <c r="C49" s="2"/>
      <c r="D49" s="2"/>
      <c r="E49" s="2"/>
      <c r="F49" s="2"/>
      <c r="G49" s="2"/>
      <c r="H49" s="9"/>
      <c r="I49" s="2"/>
      <c r="J49" s="2"/>
      <c r="K49" s="2"/>
      <c r="L49" s="2"/>
      <c r="M49" s="2"/>
      <c r="N49" s="2"/>
      <c r="O49" s="2"/>
      <c r="P49" s="2"/>
      <c r="Q49" s="2"/>
      <c r="R49" s="2"/>
      <c r="S49" s="2"/>
      <c r="T49" s="6" t="s">
        <v>107</v>
      </c>
      <c r="U49" s="112" t="s">
        <v>100</v>
      </c>
      <c r="V49" s="116"/>
      <c r="W49" s="124"/>
      <c r="X49" s="124"/>
      <c r="Y49" s="124"/>
      <c r="Z49" s="124"/>
    </row>
    <row r="50" spans="2:26" s="19" customFormat="1" x14ac:dyDescent="0.15">
      <c r="B50" s="2"/>
      <c r="C50" s="135" t="s">
        <v>194</v>
      </c>
      <c r="D50" s="2"/>
      <c r="E50" s="2"/>
      <c r="F50" s="2"/>
      <c r="G50" s="2"/>
      <c r="H50" s="9"/>
      <c r="I50" s="2"/>
      <c r="J50" s="2"/>
      <c r="K50" s="2"/>
      <c r="L50" s="2"/>
      <c r="M50" s="2"/>
      <c r="N50" s="2"/>
      <c r="O50" s="2"/>
      <c r="P50" s="2"/>
      <c r="Q50" s="2"/>
      <c r="R50" s="2"/>
      <c r="S50" s="2"/>
      <c r="T50" s="6" t="s">
        <v>107</v>
      </c>
      <c r="U50" s="112" t="s">
        <v>89</v>
      </c>
      <c r="V50" s="116"/>
      <c r="W50" s="124"/>
      <c r="X50" s="124"/>
      <c r="Y50" s="124"/>
      <c r="Z50" s="124"/>
    </row>
    <row r="51" spans="2:26" s="19" customFormat="1" x14ac:dyDescent="0.15">
      <c r="B51" s="2"/>
      <c r="C51" s="135" t="s">
        <v>219</v>
      </c>
      <c r="D51" s="2"/>
      <c r="E51" s="2"/>
      <c r="F51" s="2"/>
      <c r="G51" s="2"/>
      <c r="H51" s="9"/>
      <c r="I51" s="2"/>
      <c r="J51" s="2"/>
      <c r="K51" s="2"/>
      <c r="L51" s="2"/>
      <c r="M51" s="2"/>
      <c r="N51" s="2"/>
      <c r="O51" s="2"/>
      <c r="P51" s="2"/>
      <c r="Q51" s="200" t="s">
        <v>247</v>
      </c>
      <c r="R51" s="2"/>
      <c r="S51" s="2"/>
      <c r="T51" s="6" t="s">
        <v>107</v>
      </c>
      <c r="U51" s="121" t="s">
        <v>87</v>
      </c>
      <c r="V51" s="116"/>
      <c r="W51" s="124"/>
      <c r="X51" s="124"/>
      <c r="Y51" s="124"/>
      <c r="Z51" s="124"/>
    </row>
    <row r="52" spans="2:26" s="4" customFormat="1" ht="9.9499999999999993" customHeight="1" x14ac:dyDescent="0.15">
      <c r="H52" s="5"/>
      <c r="T52" s="6" t="s">
        <v>107</v>
      </c>
      <c r="U52" s="121" t="s">
        <v>66</v>
      </c>
      <c r="V52" s="111"/>
      <c r="W52" s="120"/>
      <c r="X52" s="120"/>
      <c r="Y52" s="120"/>
      <c r="Z52" s="120"/>
    </row>
    <row r="53" spans="2:26" s="4" customFormat="1" ht="9.9499999999999993" customHeight="1" x14ac:dyDescent="0.15">
      <c r="C53" s="7"/>
      <c r="D53" s="7"/>
      <c r="E53" s="5"/>
      <c r="F53" s="5"/>
      <c r="G53" s="5"/>
      <c r="T53" s="6" t="s">
        <v>107</v>
      </c>
      <c r="U53" s="121" t="s">
        <v>55</v>
      </c>
      <c r="V53" s="120"/>
      <c r="W53" s="120"/>
      <c r="X53" s="120"/>
      <c r="Y53" s="120"/>
      <c r="Z53" s="120"/>
    </row>
    <row r="54" spans="2:26" ht="5.0999999999999996" customHeight="1" x14ac:dyDescent="0.15">
      <c r="B54" s="10"/>
      <c r="C54" s="15"/>
      <c r="D54" s="15"/>
      <c r="E54" s="15"/>
      <c r="F54" s="15"/>
      <c r="G54" s="15"/>
      <c r="H54" s="21"/>
      <c r="I54" s="15"/>
      <c r="J54" s="15"/>
      <c r="K54" s="15"/>
      <c r="L54" s="15"/>
      <c r="M54" s="15"/>
      <c r="N54" s="15"/>
      <c r="O54" s="15"/>
      <c r="P54" s="15"/>
      <c r="Q54" s="11"/>
      <c r="T54" s="6" t="s">
        <v>107</v>
      </c>
      <c r="U54" s="121" t="s">
        <v>86</v>
      </c>
      <c r="V54" s="126"/>
      <c r="W54" s="126"/>
      <c r="X54" s="126"/>
      <c r="Y54" s="126"/>
      <c r="Z54" s="126"/>
    </row>
    <row r="55" spans="2:26" s="135" customFormat="1" ht="24" customHeight="1" x14ac:dyDescent="0.15">
      <c r="B55" s="187"/>
      <c r="C55" s="188" t="s">
        <v>245</v>
      </c>
      <c r="D55" s="186"/>
      <c r="E55" s="186"/>
      <c r="F55" s="186"/>
      <c r="G55" s="186"/>
      <c r="H55" s="189"/>
      <c r="I55" s="186"/>
      <c r="J55" s="190"/>
      <c r="K55" s="186"/>
      <c r="L55" s="186"/>
      <c r="M55" s="186"/>
      <c r="N55" s="186"/>
      <c r="O55" s="186"/>
      <c r="P55" s="186"/>
      <c r="Q55" s="191"/>
      <c r="T55" s="6" t="s">
        <v>107</v>
      </c>
      <c r="U55" s="192" t="s">
        <v>65</v>
      </c>
      <c r="V55" s="193"/>
      <c r="W55" s="193"/>
      <c r="X55" s="193"/>
      <c r="Y55" s="193"/>
      <c r="Z55" s="193"/>
    </row>
    <row r="56" spans="2:26" ht="5.0999999999999996" customHeight="1" x14ac:dyDescent="0.15">
      <c r="B56" s="22"/>
      <c r="C56" s="13"/>
      <c r="D56" s="13"/>
      <c r="E56" s="13"/>
      <c r="F56" s="13"/>
      <c r="G56" s="13"/>
      <c r="H56" s="20"/>
      <c r="I56" s="13"/>
      <c r="J56" s="13"/>
      <c r="K56" s="13"/>
      <c r="L56" s="13"/>
      <c r="M56" s="13"/>
      <c r="N56" s="13"/>
      <c r="O56" s="13"/>
      <c r="P56" s="13"/>
      <c r="Q56" s="18"/>
      <c r="T56" s="6"/>
      <c r="V56" s="126"/>
      <c r="W56" s="126"/>
      <c r="X56" s="126"/>
      <c r="Y56" s="126"/>
      <c r="Z56" s="126"/>
    </row>
    <row r="57" spans="2:26" ht="27" customHeight="1" x14ac:dyDescent="0.15">
      <c r="B57" s="22"/>
      <c r="C57" s="253" t="s">
        <v>23</v>
      </c>
      <c r="D57" s="253"/>
      <c r="E57" s="253"/>
      <c r="F57" s="253"/>
      <c r="G57" s="253"/>
      <c r="H57" s="253" t="s">
        <v>37</v>
      </c>
      <c r="I57" s="253"/>
      <c r="J57" s="253"/>
      <c r="K57" s="253" t="s">
        <v>47</v>
      </c>
      <c r="L57" s="253"/>
      <c r="M57" s="253"/>
      <c r="N57" s="253"/>
      <c r="O57" s="253"/>
      <c r="P57" s="70" t="s">
        <v>39</v>
      </c>
      <c r="Q57" s="18"/>
      <c r="T57" s="6"/>
      <c r="V57" s="126"/>
      <c r="W57" s="126"/>
      <c r="X57" s="126"/>
      <c r="Y57" s="126"/>
      <c r="Z57" s="126"/>
    </row>
    <row r="58" spans="2:26" ht="27" customHeight="1" x14ac:dyDescent="0.15">
      <c r="B58" s="22"/>
      <c r="C58" s="254" t="s">
        <v>123</v>
      </c>
      <c r="D58" s="256" t="s">
        <v>40</v>
      </c>
      <c r="E58" s="256"/>
      <c r="F58" s="256"/>
      <c r="G58" s="256"/>
      <c r="H58" s="245">
        <v>7500</v>
      </c>
      <c r="I58" s="246"/>
      <c r="J58" s="158" t="s">
        <v>11</v>
      </c>
      <c r="K58" s="222" t="s">
        <v>195</v>
      </c>
      <c r="L58" s="222"/>
      <c r="M58" s="222"/>
      <c r="N58" s="222"/>
      <c r="O58" s="222"/>
      <c r="P58" s="159" t="s">
        <v>36</v>
      </c>
      <c r="Q58" s="18"/>
      <c r="T58" s="6"/>
      <c r="U58" s="125"/>
      <c r="V58" s="126"/>
      <c r="W58" s="126"/>
      <c r="X58" s="126"/>
      <c r="Y58" s="126"/>
      <c r="Z58" s="126"/>
    </row>
    <row r="59" spans="2:26" ht="27" customHeight="1" x14ac:dyDescent="0.15">
      <c r="B59" s="22"/>
      <c r="C59" s="255"/>
      <c r="D59" s="223" t="s">
        <v>38</v>
      </c>
      <c r="E59" s="244" t="s">
        <v>42</v>
      </c>
      <c r="F59" s="244"/>
      <c r="G59" s="244"/>
      <c r="H59" s="245" t="s">
        <v>35</v>
      </c>
      <c r="I59" s="246"/>
      <c r="J59" s="158" t="s">
        <v>11</v>
      </c>
      <c r="K59" s="222" t="s">
        <v>196</v>
      </c>
      <c r="L59" s="222"/>
      <c r="M59" s="222"/>
      <c r="N59" s="222"/>
      <c r="O59" s="222"/>
      <c r="P59" s="60"/>
      <c r="Q59" s="18"/>
      <c r="T59" s="6"/>
      <c r="U59" s="125"/>
      <c r="V59" s="126"/>
      <c r="W59" s="126"/>
      <c r="X59" s="126"/>
      <c r="Y59" s="126"/>
      <c r="Z59" s="126"/>
    </row>
    <row r="60" spans="2:26" ht="27" customHeight="1" x14ac:dyDescent="0.15">
      <c r="B60" s="22"/>
      <c r="C60" s="255"/>
      <c r="D60" s="224"/>
      <c r="E60" s="244" t="s">
        <v>43</v>
      </c>
      <c r="F60" s="244"/>
      <c r="G60" s="244"/>
      <c r="H60" s="257">
        <v>2800</v>
      </c>
      <c r="I60" s="258"/>
      <c r="J60" s="185" t="s">
        <v>243</v>
      </c>
      <c r="K60" s="261" t="s">
        <v>197</v>
      </c>
      <c r="L60" s="262"/>
      <c r="M60" s="262"/>
      <c r="N60" s="262"/>
      <c r="O60" s="262"/>
      <c r="P60" s="60"/>
      <c r="Q60" s="18"/>
      <c r="T60" s="6"/>
      <c r="U60" s="125"/>
      <c r="V60" s="126"/>
      <c r="W60" s="126"/>
      <c r="X60" s="126"/>
      <c r="Y60" s="126"/>
      <c r="Z60" s="126"/>
    </row>
    <row r="61" spans="2:26" ht="27" customHeight="1" x14ac:dyDescent="0.15">
      <c r="B61" s="22"/>
      <c r="C61" s="255"/>
      <c r="D61" s="224"/>
      <c r="E61" s="244" t="s">
        <v>44</v>
      </c>
      <c r="F61" s="244"/>
      <c r="G61" s="244"/>
      <c r="H61" s="257">
        <v>12000</v>
      </c>
      <c r="I61" s="258"/>
      <c r="J61" s="185" t="s">
        <v>11</v>
      </c>
      <c r="K61" s="262" t="s">
        <v>198</v>
      </c>
      <c r="L61" s="262"/>
      <c r="M61" s="262"/>
      <c r="N61" s="262"/>
      <c r="O61" s="262"/>
      <c r="P61" s="60"/>
      <c r="Q61" s="18"/>
      <c r="T61" s="6"/>
      <c r="U61" s="125"/>
      <c r="V61" s="126"/>
      <c r="W61" s="126"/>
      <c r="X61" s="126"/>
      <c r="Y61" s="126"/>
      <c r="Z61" s="126"/>
    </row>
    <row r="62" spans="2:26" ht="27" customHeight="1" x14ac:dyDescent="0.15">
      <c r="B62" s="22"/>
      <c r="C62" s="254" t="s">
        <v>124</v>
      </c>
      <c r="D62" s="264" t="s">
        <v>41</v>
      </c>
      <c r="E62" s="244" t="s">
        <v>45</v>
      </c>
      <c r="F62" s="244"/>
      <c r="G62" s="244"/>
      <c r="H62" s="257">
        <v>3000</v>
      </c>
      <c r="I62" s="258"/>
      <c r="J62" s="185" t="s">
        <v>244</v>
      </c>
      <c r="K62" s="262" t="s">
        <v>199</v>
      </c>
      <c r="L62" s="262"/>
      <c r="M62" s="262"/>
      <c r="N62" s="262"/>
      <c r="O62" s="262"/>
      <c r="P62" s="160" t="s">
        <v>36</v>
      </c>
      <c r="Q62" s="18"/>
      <c r="T62" s="6"/>
      <c r="U62" s="125"/>
      <c r="V62" s="119"/>
      <c r="W62" s="119"/>
      <c r="X62" s="119"/>
      <c r="Y62" s="119"/>
      <c r="Z62" s="119"/>
    </row>
    <row r="63" spans="2:26" ht="27" customHeight="1" x14ac:dyDescent="0.15">
      <c r="B63" s="22"/>
      <c r="C63" s="255"/>
      <c r="D63" s="265"/>
      <c r="E63" s="244" t="s">
        <v>46</v>
      </c>
      <c r="F63" s="244"/>
      <c r="G63" s="244"/>
      <c r="H63" s="257">
        <v>1500</v>
      </c>
      <c r="I63" s="258"/>
      <c r="J63" s="185" t="s">
        <v>244</v>
      </c>
      <c r="K63" s="262" t="s">
        <v>200</v>
      </c>
      <c r="L63" s="262"/>
      <c r="M63" s="262"/>
      <c r="N63" s="262"/>
      <c r="O63" s="262"/>
      <c r="P63" s="160" t="s">
        <v>36</v>
      </c>
      <c r="Q63" s="18"/>
      <c r="T63" s="6"/>
      <c r="U63" s="125"/>
      <c r="V63" s="119"/>
      <c r="W63" s="119"/>
      <c r="X63" s="119"/>
      <c r="Y63" s="119"/>
      <c r="Z63" s="119"/>
    </row>
    <row r="64" spans="2:26" ht="27" customHeight="1" x14ac:dyDescent="0.15">
      <c r="B64" s="22"/>
      <c r="C64" s="244" t="s">
        <v>125</v>
      </c>
      <c r="D64" s="244"/>
      <c r="E64" s="263"/>
      <c r="F64" s="61"/>
      <c r="G64" s="61"/>
      <c r="H64" s="62"/>
      <c r="I64" s="157"/>
      <c r="J64" s="157"/>
      <c r="K64" s="157"/>
      <c r="L64" s="157"/>
      <c r="M64" s="157"/>
      <c r="N64" s="157"/>
      <c r="O64" s="157"/>
      <c r="P64" s="63"/>
      <c r="Q64" s="18"/>
      <c r="T64" s="6"/>
      <c r="U64" s="125"/>
      <c r="V64" s="119"/>
      <c r="W64" s="119"/>
      <c r="X64" s="119"/>
      <c r="Y64" s="119"/>
      <c r="Z64" s="119"/>
    </row>
    <row r="65" spans="2:26" ht="5.0999999999999996" customHeight="1" x14ac:dyDescent="0.15">
      <c r="B65" s="22"/>
      <c r="C65" s="137"/>
      <c r="D65" s="137"/>
      <c r="E65" s="137"/>
      <c r="F65" s="137"/>
      <c r="G65" s="137"/>
      <c r="H65" s="138"/>
      <c r="I65" s="42"/>
      <c r="J65" s="42"/>
      <c r="K65" s="42"/>
      <c r="L65" s="42"/>
      <c r="M65" s="42"/>
      <c r="N65" s="42"/>
      <c r="O65" s="42"/>
      <c r="P65" s="139"/>
      <c r="Q65" s="18"/>
      <c r="T65" s="6"/>
      <c r="U65" s="125"/>
      <c r="V65" s="119"/>
      <c r="W65" s="119"/>
      <c r="X65" s="119"/>
      <c r="Y65" s="119"/>
      <c r="Z65" s="119"/>
    </row>
    <row r="66" spans="2:26" ht="15" customHeight="1" x14ac:dyDescent="0.15">
      <c r="B66" s="22"/>
      <c r="C66" s="42" t="s">
        <v>201</v>
      </c>
      <c r="D66" s="42"/>
      <c r="E66" s="42"/>
      <c r="F66" s="42"/>
      <c r="G66" s="42"/>
      <c r="H66" s="64"/>
      <c r="I66" s="42"/>
      <c r="J66" s="42"/>
      <c r="K66" s="42"/>
      <c r="L66" s="42"/>
      <c r="M66" s="42"/>
      <c r="N66" s="42"/>
      <c r="O66" s="42"/>
      <c r="P66" s="42"/>
      <c r="Q66" s="18"/>
      <c r="T66" s="6"/>
      <c r="U66" s="125"/>
      <c r="V66" s="119"/>
      <c r="W66" s="119"/>
      <c r="X66" s="119"/>
      <c r="Y66" s="119"/>
      <c r="Z66" s="119"/>
    </row>
    <row r="67" spans="2:26" ht="15" customHeight="1" x14ac:dyDescent="0.15">
      <c r="B67" s="22"/>
      <c r="C67" s="42" t="s">
        <v>202</v>
      </c>
      <c r="D67" s="42"/>
      <c r="E67" s="42"/>
      <c r="F67" s="42"/>
      <c r="G67" s="42"/>
      <c r="H67" s="64"/>
      <c r="I67" s="42"/>
      <c r="J67" s="136" t="s">
        <v>203</v>
      </c>
      <c r="K67" s="42" t="s">
        <v>204</v>
      </c>
      <c r="L67" s="42"/>
      <c r="M67" s="42"/>
      <c r="N67" s="42"/>
      <c r="O67" s="42"/>
      <c r="P67" s="42"/>
      <c r="Q67" s="18"/>
      <c r="T67" s="6"/>
      <c r="U67" s="125"/>
      <c r="V67" s="119"/>
      <c r="W67" s="119"/>
      <c r="X67" s="119"/>
      <c r="Y67" s="119"/>
      <c r="Z67" s="119"/>
    </row>
    <row r="68" spans="2:26" ht="15" customHeight="1" x14ac:dyDescent="0.15">
      <c r="B68" s="22"/>
      <c r="C68" s="42" t="s">
        <v>205</v>
      </c>
      <c r="D68" s="42"/>
      <c r="E68" s="42"/>
      <c r="F68" s="42"/>
      <c r="G68" s="42"/>
      <c r="H68" s="64"/>
      <c r="I68" s="42"/>
      <c r="J68" s="42"/>
      <c r="K68" s="42"/>
      <c r="L68" s="42"/>
      <c r="M68" s="42"/>
      <c r="N68" s="42"/>
      <c r="O68" s="42"/>
      <c r="P68" s="42"/>
      <c r="Q68" s="18"/>
      <c r="T68" s="6"/>
      <c r="U68" s="125"/>
      <c r="V68" s="119"/>
      <c r="W68" s="119"/>
      <c r="X68" s="119"/>
      <c r="Y68" s="119"/>
      <c r="Z68" s="119"/>
    </row>
    <row r="69" spans="2:26" ht="5.0999999999999996" customHeight="1" x14ac:dyDescent="0.15">
      <c r="B69" s="23"/>
      <c r="C69" s="17"/>
      <c r="D69" s="17"/>
      <c r="E69" s="17"/>
      <c r="F69" s="17"/>
      <c r="G69" s="24"/>
      <c r="H69" s="24"/>
      <c r="I69" s="17"/>
      <c r="J69" s="17"/>
      <c r="K69" s="17"/>
      <c r="L69" s="17"/>
      <c r="M69" s="17"/>
      <c r="N69" s="17"/>
      <c r="O69" s="17"/>
      <c r="P69" s="17"/>
      <c r="Q69" s="12"/>
      <c r="T69" s="6"/>
      <c r="U69" s="125"/>
      <c r="V69" s="119"/>
      <c r="W69" s="119"/>
      <c r="X69" s="119"/>
      <c r="Y69" s="119"/>
      <c r="Z69" s="119"/>
    </row>
    <row r="70" spans="2:26" ht="15" customHeight="1" x14ac:dyDescent="0.15">
      <c r="T70" s="6"/>
      <c r="U70" s="125"/>
      <c r="V70" s="119"/>
      <c r="W70" s="119"/>
      <c r="X70" s="119"/>
      <c r="Y70" s="119"/>
      <c r="Z70" s="119"/>
    </row>
    <row r="71" spans="2:26" ht="5.0999999999999996" customHeight="1" x14ac:dyDescent="0.15">
      <c r="B71" s="10"/>
      <c r="C71" s="15"/>
      <c r="D71" s="15"/>
      <c r="E71" s="15"/>
      <c r="F71" s="15"/>
      <c r="G71" s="15"/>
      <c r="H71" s="21"/>
      <c r="I71" s="15"/>
      <c r="J71" s="15"/>
      <c r="K71" s="15"/>
      <c r="L71" s="15"/>
      <c r="M71" s="15"/>
      <c r="N71" s="15"/>
      <c r="O71" s="15"/>
      <c r="P71" s="15"/>
      <c r="Q71" s="11"/>
      <c r="T71" s="6"/>
      <c r="U71" s="125"/>
      <c r="V71" s="119"/>
      <c r="W71" s="119"/>
      <c r="X71" s="119"/>
      <c r="Y71" s="119"/>
      <c r="Z71" s="119"/>
    </row>
    <row r="72" spans="2:26" ht="15" x14ac:dyDescent="0.15">
      <c r="B72" s="72" t="s">
        <v>131</v>
      </c>
      <c r="C72" s="13"/>
      <c r="D72" s="13"/>
      <c r="E72" s="13"/>
      <c r="F72" s="13"/>
      <c r="G72" s="13"/>
      <c r="H72" s="20"/>
      <c r="I72" s="13"/>
      <c r="J72" s="13"/>
      <c r="K72" s="13"/>
      <c r="L72" s="13"/>
      <c r="M72" s="13"/>
      <c r="N72" s="13"/>
      <c r="O72" s="13"/>
      <c r="P72" s="13"/>
      <c r="Q72" s="18"/>
      <c r="U72" s="125"/>
      <c r="V72" s="124"/>
    </row>
    <row r="73" spans="2:26" s="67" customFormat="1" ht="5.0999999999999996" customHeight="1" x14ac:dyDescent="0.15">
      <c r="B73" s="80"/>
      <c r="C73" s="69"/>
      <c r="D73" s="82"/>
      <c r="E73" s="82"/>
      <c r="F73" s="82"/>
      <c r="G73" s="82"/>
      <c r="H73" s="82"/>
      <c r="I73" s="82"/>
      <c r="J73" s="82"/>
      <c r="K73" s="82"/>
      <c r="L73" s="82"/>
      <c r="M73" s="82"/>
      <c r="N73" s="82"/>
      <c r="O73" s="82"/>
      <c r="P73" s="82"/>
      <c r="Q73" s="83"/>
      <c r="T73" s="81"/>
      <c r="U73" s="125"/>
      <c r="V73" s="124"/>
      <c r="W73" s="124"/>
      <c r="X73" s="124"/>
      <c r="Y73" s="124"/>
      <c r="Z73" s="124"/>
    </row>
    <row r="74" spans="2:26" s="78" customFormat="1" ht="15.95" customHeight="1" x14ac:dyDescent="0.15">
      <c r="B74" s="75"/>
      <c r="C74" s="76" t="s">
        <v>206</v>
      </c>
      <c r="D74" s="259" t="s">
        <v>207</v>
      </c>
      <c r="E74" s="259"/>
      <c r="F74" s="259"/>
      <c r="G74" s="259"/>
      <c r="H74" s="259"/>
      <c r="I74" s="259"/>
      <c r="J74" s="259"/>
      <c r="K74" s="259"/>
      <c r="L74" s="259"/>
      <c r="M74" s="259"/>
      <c r="N74" s="259"/>
      <c r="O74" s="259"/>
      <c r="P74" s="259"/>
      <c r="Q74" s="166"/>
      <c r="T74" s="79"/>
      <c r="U74" s="127"/>
      <c r="V74" s="128"/>
      <c r="W74" s="128"/>
      <c r="X74" s="128"/>
      <c r="Y74" s="128"/>
      <c r="Z74" s="128"/>
    </row>
    <row r="75" spans="2:26" s="78" customFormat="1" ht="15.95" customHeight="1" x14ac:dyDescent="0.15">
      <c r="B75" s="75"/>
      <c r="C75" s="76" t="s">
        <v>208</v>
      </c>
      <c r="D75" s="260" t="s">
        <v>209</v>
      </c>
      <c r="E75" s="260"/>
      <c r="F75" s="260"/>
      <c r="G75" s="260"/>
      <c r="H75" s="260"/>
      <c r="I75" s="260"/>
      <c r="J75" s="260"/>
      <c r="K75" s="260"/>
      <c r="L75" s="260"/>
      <c r="M75" s="260"/>
      <c r="N75" s="260"/>
      <c r="O75" s="260"/>
      <c r="P75" s="260"/>
      <c r="Q75" s="167"/>
      <c r="T75" s="79"/>
      <c r="U75" s="127"/>
      <c r="V75" s="128"/>
      <c r="W75" s="128"/>
      <c r="X75" s="128"/>
      <c r="Y75" s="128"/>
      <c r="Z75" s="128"/>
    </row>
    <row r="76" spans="2:26" s="78" customFormat="1" ht="15.95" customHeight="1" x14ac:dyDescent="0.15">
      <c r="B76" s="75"/>
      <c r="C76" s="77"/>
      <c r="D76" s="260"/>
      <c r="E76" s="260"/>
      <c r="F76" s="260"/>
      <c r="G76" s="260"/>
      <c r="H76" s="260"/>
      <c r="I76" s="260"/>
      <c r="J76" s="260"/>
      <c r="K76" s="260"/>
      <c r="L76" s="260"/>
      <c r="M76" s="260"/>
      <c r="N76" s="260"/>
      <c r="O76" s="260"/>
      <c r="P76" s="260"/>
      <c r="Q76" s="167"/>
      <c r="T76" s="79"/>
      <c r="U76" s="127"/>
      <c r="V76" s="128"/>
      <c r="W76" s="128"/>
      <c r="X76" s="128"/>
      <c r="Y76" s="128"/>
      <c r="Z76" s="128"/>
    </row>
    <row r="77" spans="2:26" s="78" customFormat="1" ht="5.0999999999999996" customHeight="1" x14ac:dyDescent="0.15">
      <c r="B77" s="75"/>
      <c r="C77" s="77"/>
      <c r="D77" s="168"/>
      <c r="E77" s="168"/>
      <c r="F77" s="168"/>
      <c r="G77" s="168"/>
      <c r="H77" s="168"/>
      <c r="I77" s="168"/>
      <c r="J77" s="168"/>
      <c r="K77" s="168"/>
      <c r="L77" s="168"/>
      <c r="M77" s="168"/>
      <c r="N77" s="168"/>
      <c r="O77" s="168"/>
      <c r="P77" s="168"/>
      <c r="Q77" s="169"/>
      <c r="T77" s="79"/>
      <c r="U77" s="127"/>
      <c r="V77" s="128"/>
      <c r="W77" s="128"/>
      <c r="X77" s="128"/>
      <c r="Y77" s="128"/>
      <c r="Z77" s="128"/>
    </row>
    <row r="78" spans="2:26" s="78" customFormat="1" ht="15.95" customHeight="1" x14ac:dyDescent="0.15">
      <c r="B78" s="75"/>
      <c r="C78" s="76" t="s">
        <v>221</v>
      </c>
      <c r="D78" s="259" t="s">
        <v>222</v>
      </c>
      <c r="E78" s="259"/>
      <c r="F78" s="259"/>
      <c r="G78" s="259"/>
      <c r="H78" s="259"/>
      <c r="I78" s="259"/>
      <c r="J78" s="259"/>
      <c r="K78" s="259"/>
      <c r="L78" s="259"/>
      <c r="M78" s="259"/>
      <c r="N78" s="259"/>
      <c r="O78" s="259"/>
      <c r="P78" s="259"/>
      <c r="Q78" s="166"/>
      <c r="T78" s="79"/>
      <c r="U78" s="127"/>
      <c r="V78" s="128"/>
      <c r="W78" s="128"/>
      <c r="X78" s="128"/>
      <c r="Y78" s="128"/>
      <c r="Z78" s="128"/>
    </row>
    <row r="79" spans="2:26" s="78" customFormat="1" ht="15.95" customHeight="1" x14ac:dyDescent="0.15">
      <c r="B79" s="75"/>
      <c r="C79" s="76" t="s">
        <v>210</v>
      </c>
      <c r="D79" s="260" t="s">
        <v>211</v>
      </c>
      <c r="E79" s="260"/>
      <c r="F79" s="260"/>
      <c r="G79" s="260"/>
      <c r="H79" s="260"/>
      <c r="I79" s="260"/>
      <c r="J79" s="260"/>
      <c r="K79" s="260"/>
      <c r="L79" s="260"/>
      <c r="M79" s="260"/>
      <c r="N79" s="260"/>
      <c r="O79" s="260"/>
      <c r="P79" s="260"/>
      <c r="Q79" s="167"/>
      <c r="T79" s="79"/>
      <c r="U79" s="127"/>
      <c r="V79" s="128"/>
      <c r="W79" s="128"/>
      <c r="X79" s="128"/>
      <c r="Y79" s="128"/>
      <c r="Z79" s="128"/>
    </row>
    <row r="80" spans="2:26" s="78" customFormat="1" ht="15.95" customHeight="1" x14ac:dyDescent="0.15">
      <c r="B80" s="75"/>
      <c r="C80" s="77"/>
      <c r="D80" s="260"/>
      <c r="E80" s="260"/>
      <c r="F80" s="260"/>
      <c r="G80" s="260"/>
      <c r="H80" s="260"/>
      <c r="I80" s="260"/>
      <c r="J80" s="260"/>
      <c r="K80" s="260"/>
      <c r="L80" s="260"/>
      <c r="M80" s="260"/>
      <c r="N80" s="260"/>
      <c r="O80" s="260"/>
      <c r="P80" s="260"/>
      <c r="Q80" s="167"/>
      <c r="T80" s="79"/>
      <c r="U80" s="127"/>
      <c r="V80" s="128"/>
      <c r="W80" s="128"/>
      <c r="X80" s="128"/>
      <c r="Y80" s="128"/>
      <c r="Z80" s="128"/>
    </row>
    <row r="81" spans="2:26" s="78" customFormat="1" ht="5.0999999999999996" customHeight="1" x14ac:dyDescent="0.15">
      <c r="B81" s="75"/>
      <c r="C81" s="77"/>
      <c r="D81" s="168"/>
      <c r="E81" s="168"/>
      <c r="F81" s="168"/>
      <c r="G81" s="168"/>
      <c r="H81" s="168"/>
      <c r="I81" s="168"/>
      <c r="J81" s="168"/>
      <c r="K81" s="168"/>
      <c r="L81" s="168"/>
      <c r="M81" s="168"/>
      <c r="N81" s="168"/>
      <c r="O81" s="168"/>
      <c r="P81" s="168"/>
      <c r="Q81" s="169"/>
      <c r="T81" s="79"/>
      <c r="U81" s="127"/>
      <c r="V81" s="128"/>
      <c r="W81" s="128"/>
      <c r="X81" s="128"/>
      <c r="Y81" s="128"/>
      <c r="Z81" s="128"/>
    </row>
    <row r="82" spans="2:26" s="78" customFormat="1" ht="15.95" customHeight="1" x14ac:dyDescent="0.15">
      <c r="B82" s="75"/>
      <c r="C82" s="76" t="s">
        <v>212</v>
      </c>
      <c r="D82" s="259" t="s">
        <v>213</v>
      </c>
      <c r="E82" s="259"/>
      <c r="F82" s="259"/>
      <c r="G82" s="259"/>
      <c r="H82" s="259"/>
      <c r="I82" s="259"/>
      <c r="J82" s="259"/>
      <c r="K82" s="259"/>
      <c r="L82" s="259"/>
      <c r="M82" s="259"/>
      <c r="N82" s="259"/>
      <c r="O82" s="259"/>
      <c r="P82" s="259"/>
      <c r="Q82" s="166"/>
      <c r="T82" s="79"/>
      <c r="U82" s="127"/>
      <c r="V82" s="128"/>
      <c r="W82" s="128"/>
      <c r="X82" s="128"/>
      <c r="Y82" s="128"/>
      <c r="Z82" s="128"/>
    </row>
    <row r="83" spans="2:26" s="78" customFormat="1" ht="15.95" customHeight="1" x14ac:dyDescent="0.15">
      <c r="B83" s="75"/>
      <c r="C83" s="76" t="s">
        <v>214</v>
      </c>
      <c r="D83" s="260" t="s">
        <v>223</v>
      </c>
      <c r="E83" s="260"/>
      <c r="F83" s="260"/>
      <c r="G83" s="260"/>
      <c r="H83" s="260"/>
      <c r="I83" s="260"/>
      <c r="J83" s="260"/>
      <c r="K83" s="260"/>
      <c r="L83" s="260"/>
      <c r="M83" s="260"/>
      <c r="N83" s="260"/>
      <c r="O83" s="260"/>
      <c r="P83" s="260"/>
      <c r="Q83" s="167"/>
      <c r="T83" s="79"/>
      <c r="U83" s="127"/>
      <c r="V83" s="128"/>
      <c r="W83" s="128"/>
      <c r="X83" s="128"/>
      <c r="Y83" s="128"/>
      <c r="Z83" s="128"/>
    </row>
    <row r="84" spans="2:26" s="78" customFormat="1" ht="15.95" customHeight="1" x14ac:dyDescent="0.15">
      <c r="B84" s="75"/>
      <c r="C84" s="77"/>
      <c r="D84" s="260"/>
      <c r="E84" s="260"/>
      <c r="F84" s="260"/>
      <c r="G84" s="260"/>
      <c r="H84" s="260"/>
      <c r="I84" s="260"/>
      <c r="J84" s="260"/>
      <c r="K84" s="260"/>
      <c r="L84" s="260"/>
      <c r="M84" s="260"/>
      <c r="N84" s="260"/>
      <c r="O84" s="260"/>
      <c r="P84" s="260"/>
      <c r="Q84" s="167"/>
      <c r="T84" s="79"/>
      <c r="U84" s="127"/>
      <c r="V84" s="128"/>
      <c r="W84" s="128"/>
      <c r="X84" s="128"/>
      <c r="Y84" s="128"/>
      <c r="Z84" s="128"/>
    </row>
    <row r="85" spans="2:26" s="78" customFormat="1" ht="5.0999999999999996" customHeight="1" x14ac:dyDescent="0.15">
      <c r="B85" s="75"/>
      <c r="C85" s="77"/>
      <c r="D85" s="168"/>
      <c r="E85" s="168"/>
      <c r="F85" s="168"/>
      <c r="G85" s="168"/>
      <c r="H85" s="168"/>
      <c r="I85" s="168"/>
      <c r="J85" s="168"/>
      <c r="K85" s="168"/>
      <c r="L85" s="168"/>
      <c r="M85" s="168"/>
      <c r="N85" s="168"/>
      <c r="O85" s="168"/>
      <c r="P85" s="168"/>
      <c r="Q85" s="169"/>
      <c r="T85" s="79"/>
      <c r="U85" s="127"/>
      <c r="V85" s="128"/>
      <c r="W85" s="128"/>
      <c r="X85" s="128"/>
      <c r="Y85" s="128"/>
      <c r="Z85" s="128"/>
    </row>
    <row r="86" spans="2:26" s="78" customFormat="1" ht="15.95" customHeight="1" x14ac:dyDescent="0.15">
      <c r="B86" s="75"/>
      <c r="C86" s="76" t="s">
        <v>224</v>
      </c>
      <c r="D86" s="259" t="s">
        <v>225</v>
      </c>
      <c r="E86" s="259"/>
      <c r="F86" s="259"/>
      <c r="G86" s="259"/>
      <c r="H86" s="259"/>
      <c r="I86" s="259"/>
      <c r="J86" s="259"/>
      <c r="K86" s="259"/>
      <c r="L86" s="259"/>
      <c r="M86" s="259"/>
      <c r="N86" s="259"/>
      <c r="O86" s="259"/>
      <c r="P86" s="259"/>
      <c r="Q86" s="166"/>
      <c r="T86" s="79"/>
      <c r="U86" s="127"/>
      <c r="V86" s="128"/>
      <c r="W86" s="128"/>
      <c r="X86" s="128"/>
      <c r="Y86" s="128"/>
      <c r="Z86" s="128"/>
    </row>
    <row r="87" spans="2:26" s="78" customFormat="1" ht="15.95" customHeight="1" x14ac:dyDescent="0.15">
      <c r="B87" s="75"/>
      <c r="C87" s="76" t="s">
        <v>226</v>
      </c>
      <c r="D87" s="260" t="s">
        <v>215</v>
      </c>
      <c r="E87" s="260"/>
      <c r="F87" s="260"/>
      <c r="G87" s="260"/>
      <c r="H87" s="260"/>
      <c r="I87" s="260"/>
      <c r="J87" s="260"/>
      <c r="K87" s="260"/>
      <c r="L87" s="260"/>
      <c r="M87" s="260"/>
      <c r="N87" s="260"/>
      <c r="O87" s="260"/>
      <c r="P87" s="260"/>
      <c r="Q87" s="167"/>
      <c r="T87" s="79"/>
      <c r="U87" s="127"/>
      <c r="V87" s="128"/>
      <c r="W87" s="128"/>
      <c r="X87" s="128"/>
      <c r="Y87" s="128"/>
      <c r="Z87" s="128"/>
    </row>
    <row r="88" spans="2:26" s="78" customFormat="1" ht="15.95" customHeight="1" x14ac:dyDescent="0.15">
      <c r="B88" s="75"/>
      <c r="C88" s="77"/>
      <c r="D88" s="260"/>
      <c r="E88" s="260"/>
      <c r="F88" s="260"/>
      <c r="G88" s="260"/>
      <c r="H88" s="260"/>
      <c r="I88" s="260"/>
      <c r="J88" s="260"/>
      <c r="K88" s="260"/>
      <c r="L88" s="260"/>
      <c r="M88" s="260"/>
      <c r="N88" s="260"/>
      <c r="O88" s="260"/>
      <c r="P88" s="260"/>
      <c r="Q88" s="167"/>
      <c r="T88" s="79"/>
      <c r="U88" s="127"/>
      <c r="V88" s="128"/>
      <c r="W88" s="128"/>
      <c r="X88" s="128"/>
      <c r="Y88" s="128"/>
      <c r="Z88" s="128"/>
    </row>
    <row r="89" spans="2:26" s="78" customFormat="1" ht="5.0999999999999996" customHeight="1" x14ac:dyDescent="0.15">
      <c r="B89" s="75"/>
      <c r="C89" s="77"/>
      <c r="D89" s="168"/>
      <c r="E89" s="168"/>
      <c r="F89" s="168"/>
      <c r="G89" s="168"/>
      <c r="H89" s="168"/>
      <c r="I89" s="168"/>
      <c r="J89" s="168"/>
      <c r="K89" s="168"/>
      <c r="L89" s="168"/>
      <c r="M89" s="168"/>
      <c r="N89" s="168"/>
      <c r="O89" s="168"/>
      <c r="P89" s="168"/>
      <c r="Q89" s="169"/>
      <c r="T89" s="79"/>
      <c r="U89" s="127"/>
      <c r="V89" s="128"/>
      <c r="W89" s="128"/>
      <c r="X89" s="128"/>
      <c r="Y89" s="128"/>
      <c r="Z89" s="128"/>
    </row>
    <row r="90" spans="2:26" s="78" customFormat="1" ht="15.95" customHeight="1" x14ac:dyDescent="0.15">
      <c r="B90" s="75"/>
      <c r="C90" s="76" t="s">
        <v>216</v>
      </c>
      <c r="D90" s="259" t="s">
        <v>227</v>
      </c>
      <c r="E90" s="259"/>
      <c r="F90" s="259"/>
      <c r="G90" s="259"/>
      <c r="H90" s="259"/>
      <c r="I90" s="259"/>
      <c r="J90" s="259"/>
      <c r="K90" s="259"/>
      <c r="L90" s="259"/>
      <c r="M90" s="259"/>
      <c r="N90" s="259"/>
      <c r="O90" s="259"/>
      <c r="P90" s="259"/>
      <c r="Q90" s="166"/>
      <c r="T90" s="79"/>
      <c r="U90" s="127"/>
      <c r="V90" s="128"/>
      <c r="W90" s="128"/>
      <c r="X90" s="128"/>
      <c r="Y90" s="128"/>
      <c r="Z90" s="128"/>
    </row>
    <row r="91" spans="2:26" s="78" customFormat="1" ht="15.95" customHeight="1" x14ac:dyDescent="0.15">
      <c r="B91" s="75"/>
      <c r="C91" s="76" t="s">
        <v>228</v>
      </c>
      <c r="D91" s="260" t="s">
        <v>220</v>
      </c>
      <c r="E91" s="260"/>
      <c r="F91" s="260"/>
      <c r="G91" s="260"/>
      <c r="H91" s="260"/>
      <c r="I91" s="260"/>
      <c r="J91" s="260"/>
      <c r="K91" s="260"/>
      <c r="L91" s="260"/>
      <c r="M91" s="260"/>
      <c r="N91" s="260"/>
      <c r="O91" s="260"/>
      <c r="P91" s="260"/>
      <c r="Q91" s="167"/>
      <c r="T91" s="79"/>
      <c r="U91" s="127"/>
      <c r="V91" s="128"/>
      <c r="W91" s="128"/>
      <c r="X91" s="128"/>
      <c r="Y91" s="128"/>
      <c r="Z91" s="128"/>
    </row>
    <row r="92" spans="2:26" s="78" customFormat="1" ht="15.95" customHeight="1" x14ac:dyDescent="0.15">
      <c r="B92" s="75"/>
      <c r="C92" s="77"/>
      <c r="D92" s="260"/>
      <c r="E92" s="260"/>
      <c r="F92" s="260"/>
      <c r="G92" s="260"/>
      <c r="H92" s="260"/>
      <c r="I92" s="260"/>
      <c r="J92" s="260"/>
      <c r="K92" s="260"/>
      <c r="L92" s="260"/>
      <c r="M92" s="260"/>
      <c r="N92" s="260"/>
      <c r="O92" s="260"/>
      <c r="P92" s="260"/>
      <c r="Q92" s="167"/>
      <c r="T92" s="79"/>
      <c r="U92" s="127"/>
      <c r="V92" s="128"/>
      <c r="W92" s="128"/>
      <c r="X92" s="128"/>
      <c r="Y92" s="128"/>
      <c r="Z92" s="128"/>
    </row>
    <row r="93" spans="2:26" s="78" customFormat="1" ht="5.0999999999999996" customHeight="1" x14ac:dyDescent="0.15">
      <c r="B93" s="75"/>
      <c r="C93" s="77"/>
      <c r="D93" s="168"/>
      <c r="E93" s="168"/>
      <c r="F93" s="168"/>
      <c r="G93" s="168"/>
      <c r="H93" s="168"/>
      <c r="I93" s="168"/>
      <c r="J93" s="168"/>
      <c r="K93" s="168"/>
      <c r="L93" s="168"/>
      <c r="M93" s="168"/>
      <c r="N93" s="168"/>
      <c r="O93" s="168"/>
      <c r="P93" s="168"/>
      <c r="Q93" s="169"/>
      <c r="T93" s="79"/>
      <c r="U93" s="127"/>
      <c r="V93" s="128"/>
      <c r="W93" s="128"/>
      <c r="X93" s="128"/>
      <c r="Y93" s="128"/>
      <c r="Z93" s="128"/>
    </row>
    <row r="94" spans="2:26" s="78" customFormat="1" ht="15.95" customHeight="1" x14ac:dyDescent="0.15">
      <c r="B94" s="75"/>
      <c r="C94" s="76" t="s">
        <v>229</v>
      </c>
      <c r="D94" s="259" t="s">
        <v>217</v>
      </c>
      <c r="E94" s="259"/>
      <c r="F94" s="259"/>
      <c r="G94" s="259"/>
      <c r="H94" s="259"/>
      <c r="I94" s="259"/>
      <c r="J94" s="259"/>
      <c r="K94" s="259"/>
      <c r="L94" s="259"/>
      <c r="M94" s="259"/>
      <c r="N94" s="259"/>
      <c r="O94" s="259"/>
      <c r="P94" s="259"/>
      <c r="Q94" s="166"/>
      <c r="T94" s="79"/>
      <c r="U94" s="127"/>
      <c r="V94" s="128"/>
      <c r="W94" s="128"/>
      <c r="X94" s="128"/>
      <c r="Y94" s="128"/>
      <c r="Z94" s="128"/>
    </row>
    <row r="95" spans="2:26" s="197" customFormat="1" ht="15.95" customHeight="1" x14ac:dyDescent="0.15">
      <c r="B95" s="194"/>
      <c r="C95" s="195" t="s">
        <v>230</v>
      </c>
      <c r="D95" s="266" t="s">
        <v>246</v>
      </c>
      <c r="E95" s="266"/>
      <c r="F95" s="266"/>
      <c r="G95" s="266"/>
      <c r="H95" s="266"/>
      <c r="I95" s="266"/>
      <c r="J95" s="266"/>
      <c r="K95" s="266"/>
      <c r="L95" s="266"/>
      <c r="M95" s="266"/>
      <c r="N95" s="266"/>
      <c r="O95" s="266"/>
      <c r="P95" s="266"/>
      <c r="Q95" s="196"/>
      <c r="T95" s="79"/>
      <c r="U95" s="198"/>
      <c r="V95" s="199"/>
      <c r="W95" s="199"/>
      <c r="X95" s="199"/>
      <c r="Y95" s="199"/>
      <c r="Z95" s="199"/>
    </row>
    <row r="96" spans="2:26" ht="5.0999999999999996" customHeight="1" x14ac:dyDescent="0.15">
      <c r="B96" s="23"/>
      <c r="C96" s="73"/>
      <c r="D96" s="73"/>
      <c r="E96" s="73"/>
      <c r="F96" s="73"/>
      <c r="G96" s="73"/>
      <c r="H96" s="73"/>
      <c r="I96" s="73"/>
      <c r="J96" s="73"/>
      <c r="K96" s="73"/>
      <c r="L96" s="73"/>
      <c r="M96" s="73"/>
      <c r="N96" s="73"/>
      <c r="O96" s="73"/>
      <c r="P96" s="73"/>
      <c r="Q96" s="74"/>
      <c r="U96" s="125"/>
      <c r="V96" s="124"/>
    </row>
    <row r="97" spans="3:22" ht="9.9499999999999993" customHeight="1" x14ac:dyDescent="0.15">
      <c r="C97" s="71"/>
      <c r="D97" s="71"/>
      <c r="E97" s="71"/>
      <c r="F97" s="71"/>
      <c r="G97" s="71"/>
      <c r="H97" s="71"/>
      <c r="I97" s="71"/>
      <c r="J97" s="71"/>
      <c r="K97" s="71"/>
      <c r="L97" s="71"/>
      <c r="M97" s="71"/>
      <c r="N97" s="71"/>
      <c r="O97" s="71"/>
      <c r="P97" s="71"/>
      <c r="Q97" s="71"/>
      <c r="U97" s="125"/>
      <c r="V97" s="124"/>
    </row>
    <row r="98" spans="3:22" x14ac:dyDescent="0.15">
      <c r="C98" s="71"/>
      <c r="D98" s="71"/>
      <c r="E98" s="71"/>
      <c r="F98" s="71"/>
      <c r="G98" s="71"/>
      <c r="H98" s="71"/>
      <c r="I98" s="71"/>
      <c r="J98" s="71"/>
      <c r="K98" s="71"/>
      <c r="L98" s="71"/>
      <c r="M98" s="71"/>
      <c r="N98" s="71"/>
      <c r="O98" s="71"/>
      <c r="P98" s="71"/>
      <c r="Q98" s="71"/>
    </row>
    <row r="99" spans="3:22" x14ac:dyDescent="0.15">
      <c r="C99" s="71"/>
      <c r="D99" s="71"/>
      <c r="E99" s="71"/>
      <c r="F99" s="71"/>
      <c r="G99" s="71"/>
      <c r="H99" s="71"/>
      <c r="I99" s="71"/>
      <c r="J99" s="71"/>
      <c r="K99" s="71"/>
      <c r="L99" s="71"/>
      <c r="M99" s="71"/>
      <c r="N99" s="71"/>
      <c r="O99" s="71"/>
      <c r="P99" s="71"/>
      <c r="Q99" s="71"/>
    </row>
    <row r="100" spans="3:22" x14ac:dyDescent="0.15">
      <c r="C100" s="71"/>
      <c r="D100" s="71"/>
      <c r="E100" s="71"/>
      <c r="F100" s="71"/>
      <c r="G100" s="71"/>
      <c r="H100" s="71"/>
      <c r="I100" s="71"/>
      <c r="J100" s="71"/>
      <c r="K100" s="71"/>
      <c r="L100" s="71"/>
      <c r="M100" s="71"/>
      <c r="N100" s="71"/>
      <c r="O100" s="71"/>
      <c r="P100" s="71"/>
      <c r="Q100" s="71"/>
    </row>
    <row r="101" spans="3:22" x14ac:dyDescent="0.15">
      <c r="C101" s="71"/>
      <c r="D101" s="71"/>
      <c r="E101" s="71"/>
      <c r="F101" s="71"/>
      <c r="G101" s="71"/>
      <c r="H101" s="71"/>
      <c r="I101" s="71"/>
      <c r="J101" s="71"/>
      <c r="K101" s="71"/>
      <c r="L101" s="71"/>
      <c r="M101" s="71"/>
      <c r="N101" s="71"/>
      <c r="O101" s="71"/>
      <c r="P101" s="71"/>
      <c r="Q101" s="71"/>
    </row>
    <row r="102" spans="3:22" x14ac:dyDescent="0.15">
      <c r="C102" s="71"/>
      <c r="D102" s="71"/>
      <c r="E102" s="71"/>
      <c r="F102" s="71"/>
      <c r="G102" s="71"/>
      <c r="H102" s="71"/>
      <c r="I102" s="71"/>
      <c r="J102" s="71"/>
      <c r="K102" s="71"/>
      <c r="L102" s="71"/>
      <c r="M102" s="71"/>
      <c r="N102" s="71"/>
      <c r="O102" s="71"/>
      <c r="P102" s="71"/>
      <c r="Q102" s="71"/>
    </row>
    <row r="103" spans="3:22" x14ac:dyDescent="0.15">
      <c r="C103" s="71"/>
      <c r="D103" s="71"/>
      <c r="E103" s="71"/>
      <c r="F103" s="71"/>
      <c r="G103" s="71"/>
      <c r="H103" s="71"/>
      <c r="I103" s="71"/>
      <c r="J103" s="71"/>
      <c r="K103" s="71"/>
      <c r="L103" s="71"/>
      <c r="M103" s="71"/>
      <c r="N103" s="71"/>
      <c r="O103" s="71"/>
      <c r="P103" s="71"/>
      <c r="Q103" s="71"/>
    </row>
    <row r="104" spans="3:22" x14ac:dyDescent="0.15">
      <c r="C104" s="71"/>
      <c r="D104" s="71"/>
      <c r="E104" s="71"/>
      <c r="F104" s="71"/>
      <c r="G104" s="71"/>
      <c r="H104" s="71"/>
      <c r="I104" s="71"/>
      <c r="J104" s="71"/>
      <c r="K104" s="71"/>
      <c r="L104" s="71"/>
      <c r="M104" s="71"/>
      <c r="N104" s="71"/>
      <c r="O104" s="71"/>
      <c r="P104" s="71"/>
      <c r="Q104" s="71"/>
    </row>
    <row r="105" spans="3:22" x14ac:dyDescent="0.15">
      <c r="C105" s="71"/>
      <c r="D105" s="71"/>
      <c r="E105" s="71"/>
      <c r="F105" s="71"/>
      <c r="G105" s="71"/>
      <c r="H105" s="71"/>
      <c r="I105" s="71"/>
      <c r="J105" s="71"/>
      <c r="K105" s="71"/>
      <c r="L105" s="71"/>
      <c r="M105" s="71"/>
      <c r="N105" s="71"/>
      <c r="O105" s="71"/>
      <c r="P105" s="71"/>
      <c r="Q105" s="71"/>
    </row>
    <row r="106" spans="3:22" x14ac:dyDescent="0.15">
      <c r="C106" s="71"/>
      <c r="D106" s="71"/>
      <c r="E106" s="71"/>
      <c r="F106" s="71"/>
      <c r="G106" s="71"/>
      <c r="H106" s="71"/>
      <c r="I106" s="71"/>
      <c r="J106" s="71"/>
      <c r="K106" s="71"/>
      <c r="L106" s="71"/>
      <c r="M106" s="71"/>
      <c r="N106" s="71"/>
      <c r="O106" s="71"/>
      <c r="P106" s="71"/>
      <c r="Q106" s="71"/>
    </row>
  </sheetData>
  <sheetProtection password="C5D6" sheet="1" objects="1" scenarios="1"/>
  <mergeCells count="65">
    <mergeCell ref="D87:P88"/>
    <mergeCell ref="D90:P90"/>
    <mergeCell ref="D91:P92"/>
    <mergeCell ref="D94:P94"/>
    <mergeCell ref="D95:P95"/>
    <mergeCell ref="D78:P78"/>
    <mergeCell ref="D79:P80"/>
    <mergeCell ref="D82:P82"/>
    <mergeCell ref="D83:P84"/>
    <mergeCell ref="D86:P86"/>
    <mergeCell ref="D74:P74"/>
    <mergeCell ref="D75:P76"/>
    <mergeCell ref="E60:G60"/>
    <mergeCell ref="H60:I60"/>
    <mergeCell ref="K60:O60"/>
    <mergeCell ref="K63:O63"/>
    <mergeCell ref="C64:E64"/>
    <mergeCell ref="K61:O61"/>
    <mergeCell ref="C62:C63"/>
    <mergeCell ref="D62:D63"/>
    <mergeCell ref="E62:G62"/>
    <mergeCell ref="H62:I62"/>
    <mergeCell ref="K62:O62"/>
    <mergeCell ref="E63:G63"/>
    <mergeCell ref="H63:I63"/>
    <mergeCell ref="E59:G59"/>
    <mergeCell ref="H59:I59"/>
    <mergeCell ref="K59:O59"/>
    <mergeCell ref="H39:I39"/>
    <mergeCell ref="H38:I38"/>
    <mergeCell ref="D37:G39"/>
    <mergeCell ref="D46:G46"/>
    <mergeCell ref="C47:G47"/>
    <mergeCell ref="C57:G57"/>
    <mergeCell ref="H57:J57"/>
    <mergeCell ref="K57:O57"/>
    <mergeCell ref="C58:C61"/>
    <mergeCell ref="D58:G58"/>
    <mergeCell ref="H58:I58"/>
    <mergeCell ref="E61:G61"/>
    <mergeCell ref="H61:I61"/>
    <mergeCell ref="K58:O58"/>
    <mergeCell ref="D59:D61"/>
    <mergeCell ref="H45:I45"/>
    <mergeCell ref="C28:C32"/>
    <mergeCell ref="H31:I31"/>
    <mergeCell ref="D32:G32"/>
    <mergeCell ref="C33:C46"/>
    <mergeCell ref="H33:I33"/>
    <mergeCell ref="H34:I34"/>
    <mergeCell ref="H35:I35"/>
    <mergeCell ref="H37:I37"/>
    <mergeCell ref="H40:I40"/>
    <mergeCell ref="D41:G42"/>
    <mergeCell ref="H41:I41"/>
    <mergeCell ref="H42:I42"/>
    <mergeCell ref="D43:G44"/>
    <mergeCell ref="H43:I43"/>
    <mergeCell ref="H44:I44"/>
    <mergeCell ref="K15:L15"/>
    <mergeCell ref="M22:N22"/>
    <mergeCell ref="C26:G27"/>
    <mergeCell ref="H26:I26"/>
    <mergeCell ref="J26:K26"/>
    <mergeCell ref="L26:P27"/>
  </mergeCells>
  <phoneticPr fontId="3"/>
  <dataValidations count="6">
    <dataValidation type="list" allowBlank="1" showInputMessage="1" showErrorMessage="1" sqref="K15:L15">
      <formula1>$V$2:$V$27</formula1>
    </dataValidation>
    <dataValidation type="list" allowBlank="1" showInputMessage="1" showErrorMessage="1" sqref="H17">
      <formula1>$X$2:$X$20</formula1>
    </dataValidation>
    <dataValidation type="list" allowBlank="1" showInputMessage="1" showErrorMessage="1" sqref="K17">
      <formula1>$Z$2:$Z$14</formula1>
    </dataValidation>
    <dataValidation type="list" allowBlank="1" showInputMessage="1" showErrorMessage="1" sqref="H16">
      <formula1>$W$2:$W$18</formula1>
    </dataValidation>
    <dataValidation type="list" allowBlank="1" showInputMessage="1" showErrorMessage="1" sqref="K16">
      <formula1>$Y$2:$Y$18</formula1>
    </dataValidation>
    <dataValidation type="list" allowBlank="1" showInputMessage="1" showErrorMessage="1" sqref="G13">
      <formula1>$U$2:$U$55</formula1>
    </dataValidation>
  </dataValidations>
  <printOptions horizontalCentered="1" verticalCentered="1"/>
  <pageMargins left="0.19685039370078741" right="0.19685039370078741" top="0.19685039370078741" bottom="0.19685039370078741" header="0.31496062992125984" footer="0.31496062992125984"/>
  <pageSetup paperSize="9"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view="pageBreakPreview" topLeftCell="XFD1" zoomScaleNormal="100" zoomScaleSheetLayoutView="100" workbookViewId="0">
      <pane ySplit="1" topLeftCell="A2" activePane="bottomLeft" state="frozen"/>
      <selection pane="bottomLeft" activeCell="XFD2" sqref="A1:XFD1048576"/>
    </sheetView>
  </sheetViews>
  <sheetFormatPr defaultColWidth="0" defaultRowHeight="14.25" x14ac:dyDescent="0.15"/>
  <cols>
    <col min="1" max="1" width="11.625" style="1" hidden="1" customWidth="1"/>
    <col min="2" max="2" width="11.625" style="67" hidden="1" customWidth="1"/>
    <col min="3" max="3" width="11.625" style="1" hidden="1" customWidth="1"/>
    <col min="4" max="4" width="9" style="86" hidden="1" customWidth="1"/>
    <col min="5" max="5" width="3" style="67" hidden="1" customWidth="1"/>
    <col min="6" max="6" width="16.125" style="86" hidden="1" customWidth="1"/>
    <col min="7" max="8" width="0" style="86" hidden="1" customWidth="1"/>
    <col min="9" max="16384" width="9" style="86" hidden="1"/>
  </cols>
  <sheetData>
    <row r="1" spans="1:8" s="141" customFormat="1" ht="24" customHeight="1" x14ac:dyDescent="0.15">
      <c r="A1" s="140" t="s">
        <v>51</v>
      </c>
      <c r="B1" s="140" t="s">
        <v>218</v>
      </c>
      <c r="C1" s="140" t="s">
        <v>106</v>
      </c>
      <c r="E1" s="140"/>
      <c r="F1" s="140" t="s">
        <v>114</v>
      </c>
      <c r="G1" s="140" t="s">
        <v>115</v>
      </c>
      <c r="H1" s="140" t="s">
        <v>116</v>
      </c>
    </row>
    <row r="2" spans="1:8" ht="24" customHeight="1" x14ac:dyDescent="0.15">
      <c r="A2" s="142" t="s">
        <v>52</v>
      </c>
      <c r="B2" s="143">
        <v>507</v>
      </c>
      <c r="C2" s="144">
        <v>507</v>
      </c>
      <c r="E2" s="267" t="s">
        <v>129</v>
      </c>
      <c r="F2" s="143" t="s">
        <v>134</v>
      </c>
      <c r="G2" s="145">
        <v>0</v>
      </c>
      <c r="H2" s="145">
        <v>3000</v>
      </c>
    </row>
    <row r="3" spans="1:8" ht="24" customHeight="1" x14ac:dyDescent="0.15">
      <c r="A3" s="142" t="s">
        <v>53</v>
      </c>
      <c r="B3" s="146">
        <v>484</v>
      </c>
      <c r="C3" s="144">
        <v>486</v>
      </c>
      <c r="E3" s="267"/>
      <c r="F3" s="143" t="s">
        <v>135</v>
      </c>
      <c r="G3" s="145">
        <v>0</v>
      </c>
      <c r="H3" s="145">
        <v>3000</v>
      </c>
    </row>
    <row r="4" spans="1:8" ht="24" customHeight="1" x14ac:dyDescent="0.15">
      <c r="A4" s="142" t="s">
        <v>54</v>
      </c>
      <c r="B4" s="146">
        <v>512</v>
      </c>
      <c r="C4" s="144">
        <v>511</v>
      </c>
      <c r="E4" s="267"/>
      <c r="F4" s="143" t="s">
        <v>136</v>
      </c>
      <c r="G4" s="145">
        <v>0</v>
      </c>
      <c r="H4" s="145">
        <v>3000</v>
      </c>
    </row>
    <row r="5" spans="1:8" ht="24" customHeight="1" x14ac:dyDescent="0.15">
      <c r="A5" s="147" t="s">
        <v>55</v>
      </c>
      <c r="B5" s="146">
        <v>503</v>
      </c>
      <c r="C5" s="144">
        <v>502</v>
      </c>
      <c r="E5" s="267"/>
      <c r="F5" s="143" t="s">
        <v>158</v>
      </c>
      <c r="G5" s="145">
        <v>0</v>
      </c>
      <c r="H5" s="145">
        <v>3000</v>
      </c>
    </row>
    <row r="6" spans="1:8" ht="24" customHeight="1" x14ac:dyDescent="0.15">
      <c r="A6" s="147" t="s">
        <v>56</v>
      </c>
      <c r="B6" s="146">
        <v>423</v>
      </c>
      <c r="C6" s="144">
        <v>427</v>
      </c>
      <c r="E6" s="267"/>
      <c r="F6" s="143" t="s">
        <v>159</v>
      </c>
      <c r="G6" s="145">
        <v>0</v>
      </c>
      <c r="H6" s="145">
        <v>3000</v>
      </c>
    </row>
    <row r="7" spans="1:8" ht="24" customHeight="1" x14ac:dyDescent="0.15">
      <c r="A7" s="147" t="s">
        <v>57</v>
      </c>
      <c r="B7" s="146">
        <v>465</v>
      </c>
      <c r="C7" s="144">
        <v>468</v>
      </c>
      <c r="E7" s="267" t="s">
        <v>130</v>
      </c>
      <c r="F7" s="143" t="s">
        <v>137</v>
      </c>
      <c r="G7" s="145">
        <v>12000</v>
      </c>
      <c r="H7" s="145">
        <v>1500</v>
      </c>
    </row>
    <row r="8" spans="1:8" ht="24" customHeight="1" x14ac:dyDescent="0.15">
      <c r="A8" s="147" t="s">
        <v>58</v>
      </c>
      <c r="B8" s="146">
        <v>449</v>
      </c>
      <c r="C8" s="144">
        <v>452</v>
      </c>
      <c r="E8" s="267"/>
      <c r="F8" s="143" t="s">
        <v>113</v>
      </c>
      <c r="G8" s="145">
        <v>12000</v>
      </c>
      <c r="H8" s="145">
        <v>1500</v>
      </c>
    </row>
    <row r="9" spans="1:8" ht="24" customHeight="1" x14ac:dyDescent="0.15">
      <c r="A9" s="147" t="s">
        <v>59</v>
      </c>
      <c r="B9" s="146">
        <v>501</v>
      </c>
      <c r="C9" s="144">
        <v>504</v>
      </c>
      <c r="E9" s="267"/>
      <c r="F9" s="143" t="s">
        <v>138</v>
      </c>
      <c r="G9" s="145">
        <v>12000</v>
      </c>
      <c r="H9" s="145">
        <v>1500</v>
      </c>
    </row>
    <row r="10" spans="1:8" ht="24" customHeight="1" x14ac:dyDescent="0.15">
      <c r="A10" s="147" t="s">
        <v>60</v>
      </c>
      <c r="B10" s="146">
        <v>506</v>
      </c>
      <c r="C10" s="144">
        <v>509</v>
      </c>
      <c r="E10" s="267"/>
      <c r="F10" s="143" t="s">
        <v>139</v>
      </c>
      <c r="G10" s="145">
        <v>12000</v>
      </c>
      <c r="H10" s="145">
        <v>1500</v>
      </c>
    </row>
    <row r="11" spans="1:8" ht="24" customHeight="1" x14ac:dyDescent="0.15">
      <c r="A11" s="147" t="s">
        <v>61</v>
      </c>
      <c r="B11" s="146">
        <v>491</v>
      </c>
      <c r="C11" s="144">
        <v>494</v>
      </c>
      <c r="E11" s="267"/>
      <c r="F11" s="143" t="s">
        <v>140</v>
      </c>
      <c r="G11" s="145">
        <v>12000</v>
      </c>
      <c r="H11" s="145">
        <v>1500</v>
      </c>
    </row>
    <row r="12" spans="1:8" ht="24" customHeight="1" x14ac:dyDescent="0.15">
      <c r="A12" s="147" t="s">
        <v>62</v>
      </c>
      <c r="B12" s="146">
        <v>514</v>
      </c>
      <c r="C12" s="144">
        <v>517</v>
      </c>
      <c r="E12" s="267"/>
      <c r="F12" s="143" t="s">
        <v>10</v>
      </c>
      <c r="G12" s="145">
        <v>12000</v>
      </c>
      <c r="H12" s="145">
        <v>1500</v>
      </c>
    </row>
    <row r="13" spans="1:8" ht="24" customHeight="1" x14ac:dyDescent="0.15">
      <c r="A13" s="147" t="s">
        <v>63</v>
      </c>
      <c r="B13" s="147" t="s">
        <v>143</v>
      </c>
      <c r="C13" s="147" t="s">
        <v>143</v>
      </c>
      <c r="E13" s="267"/>
      <c r="F13" s="143" t="s">
        <v>141</v>
      </c>
      <c r="G13" s="145">
        <v>12000</v>
      </c>
      <c r="H13" s="145">
        <v>1500</v>
      </c>
    </row>
    <row r="14" spans="1:8" ht="24" customHeight="1" x14ac:dyDescent="0.15">
      <c r="A14" s="147" t="s">
        <v>79</v>
      </c>
      <c r="B14" s="147" t="s">
        <v>143</v>
      </c>
      <c r="C14" s="147" t="s">
        <v>143</v>
      </c>
      <c r="E14" s="267"/>
      <c r="F14" s="143" t="s">
        <v>142</v>
      </c>
      <c r="G14" s="145">
        <v>12000</v>
      </c>
      <c r="H14" s="145">
        <v>1500</v>
      </c>
    </row>
    <row r="15" spans="1:8" ht="24" customHeight="1" x14ac:dyDescent="0.15">
      <c r="A15" s="147" t="s">
        <v>64</v>
      </c>
      <c r="B15" s="146">
        <v>539</v>
      </c>
      <c r="C15" s="144">
        <v>541</v>
      </c>
      <c r="E15" s="267"/>
      <c r="F15" s="143" t="s">
        <v>144</v>
      </c>
      <c r="G15" s="145">
        <v>12000</v>
      </c>
      <c r="H15" s="145">
        <v>1500</v>
      </c>
    </row>
    <row r="16" spans="1:8" ht="24" customHeight="1" x14ac:dyDescent="0.15">
      <c r="A16" s="147" t="s">
        <v>80</v>
      </c>
      <c r="B16" s="146">
        <v>528</v>
      </c>
      <c r="C16" s="144">
        <v>530</v>
      </c>
      <c r="E16" s="267"/>
      <c r="F16" s="143" t="s">
        <v>145</v>
      </c>
      <c r="G16" s="145">
        <v>12000</v>
      </c>
      <c r="H16" s="145">
        <v>1500</v>
      </c>
    </row>
    <row r="17" spans="1:8" ht="24" customHeight="1" x14ac:dyDescent="0.15">
      <c r="A17" s="147" t="s">
        <v>65</v>
      </c>
      <c r="B17" s="146">
        <v>514</v>
      </c>
      <c r="C17" s="144">
        <v>515</v>
      </c>
      <c r="E17" s="267"/>
      <c r="F17" s="143" t="s">
        <v>146</v>
      </c>
      <c r="G17" s="145">
        <v>12000</v>
      </c>
      <c r="H17" s="145">
        <v>1500</v>
      </c>
    </row>
    <row r="18" spans="1:8" ht="24" customHeight="1" x14ac:dyDescent="0.15">
      <c r="A18" s="147" t="s">
        <v>66</v>
      </c>
      <c r="B18" s="146">
        <v>493</v>
      </c>
      <c r="C18" s="144">
        <v>495</v>
      </c>
      <c r="E18" s="267"/>
      <c r="F18" s="143" t="s">
        <v>147</v>
      </c>
      <c r="G18" s="145">
        <v>12000</v>
      </c>
      <c r="H18" s="145">
        <v>1500</v>
      </c>
    </row>
    <row r="19" spans="1:8" ht="24" customHeight="1" x14ac:dyDescent="0.15">
      <c r="A19" s="147" t="s">
        <v>67</v>
      </c>
      <c r="B19" s="146">
        <v>530</v>
      </c>
      <c r="C19" s="144">
        <v>532</v>
      </c>
      <c r="E19" s="267"/>
      <c r="F19" s="143" t="s">
        <v>148</v>
      </c>
      <c r="G19" s="145">
        <v>12000</v>
      </c>
      <c r="H19" s="145">
        <v>1500</v>
      </c>
    </row>
    <row r="20" spans="1:8" ht="24" customHeight="1" x14ac:dyDescent="0.15">
      <c r="A20" s="147" t="s">
        <v>68</v>
      </c>
      <c r="B20" s="146">
        <v>507</v>
      </c>
      <c r="C20" s="144">
        <v>508</v>
      </c>
      <c r="E20" s="267"/>
      <c r="F20" s="143" t="s">
        <v>111</v>
      </c>
      <c r="G20" s="145">
        <v>12000</v>
      </c>
      <c r="H20" s="145">
        <v>1500</v>
      </c>
    </row>
    <row r="21" spans="1:8" ht="24" customHeight="1" x14ac:dyDescent="0.15">
      <c r="A21" s="147" t="s">
        <v>69</v>
      </c>
      <c r="B21" s="146">
        <v>497</v>
      </c>
      <c r="C21" s="144">
        <v>499</v>
      </c>
      <c r="E21" s="267"/>
      <c r="F21" s="143" t="s">
        <v>149</v>
      </c>
      <c r="G21" s="145">
        <v>12000</v>
      </c>
      <c r="H21" s="145">
        <v>1500</v>
      </c>
    </row>
    <row r="22" spans="1:8" ht="24" customHeight="1" x14ac:dyDescent="0.15">
      <c r="A22" s="147" t="s">
        <v>70</v>
      </c>
      <c r="B22" s="146">
        <v>527</v>
      </c>
      <c r="C22" s="144">
        <v>529</v>
      </c>
      <c r="E22" s="267"/>
      <c r="F22" s="143" t="s">
        <v>150</v>
      </c>
      <c r="G22" s="145">
        <v>12000</v>
      </c>
      <c r="H22" s="145">
        <v>1500</v>
      </c>
    </row>
    <row r="23" spans="1:8" ht="24" customHeight="1" x14ac:dyDescent="0.15">
      <c r="A23" s="147" t="s">
        <v>71</v>
      </c>
      <c r="B23" s="146">
        <v>537</v>
      </c>
      <c r="C23" s="144">
        <v>539</v>
      </c>
      <c r="E23" s="267"/>
      <c r="F23" s="143" t="s">
        <v>151</v>
      </c>
      <c r="G23" s="145">
        <v>12000</v>
      </c>
      <c r="H23" s="145">
        <v>1500</v>
      </c>
    </row>
    <row r="24" spans="1:8" ht="24" customHeight="1" x14ac:dyDescent="0.15">
      <c r="A24" s="142" t="s">
        <v>72</v>
      </c>
      <c r="B24" s="146">
        <v>560</v>
      </c>
      <c r="C24" s="144">
        <v>561</v>
      </c>
      <c r="E24" s="267"/>
      <c r="F24" s="143" t="s">
        <v>152</v>
      </c>
      <c r="G24" s="145">
        <v>12000</v>
      </c>
      <c r="H24" s="145">
        <v>1500</v>
      </c>
    </row>
    <row r="25" spans="1:8" ht="24" customHeight="1" x14ac:dyDescent="0.15">
      <c r="A25" s="142" t="s">
        <v>73</v>
      </c>
      <c r="B25" s="146">
        <v>557</v>
      </c>
      <c r="C25" s="144">
        <v>558</v>
      </c>
      <c r="E25" s="267"/>
      <c r="F25" s="143" t="s">
        <v>153</v>
      </c>
      <c r="G25" s="145">
        <v>12000</v>
      </c>
      <c r="H25" s="145">
        <v>1500</v>
      </c>
    </row>
    <row r="26" spans="1:8" ht="24" customHeight="1" x14ac:dyDescent="0.15">
      <c r="A26" s="147" t="s">
        <v>74</v>
      </c>
      <c r="B26" s="146">
        <v>559</v>
      </c>
      <c r="C26" s="144">
        <v>560</v>
      </c>
      <c r="E26" s="267"/>
      <c r="F26" s="143" t="s">
        <v>154</v>
      </c>
      <c r="G26" s="145">
        <v>12000</v>
      </c>
      <c r="H26" s="145">
        <v>1500</v>
      </c>
    </row>
    <row r="27" spans="1:8" ht="24" customHeight="1" x14ac:dyDescent="0.15">
      <c r="A27" s="147" t="s">
        <v>75</v>
      </c>
      <c r="B27" s="146">
        <v>562</v>
      </c>
      <c r="C27" s="144">
        <v>564</v>
      </c>
      <c r="E27" s="267"/>
      <c r="F27" s="143" t="s">
        <v>155</v>
      </c>
      <c r="G27" s="145">
        <v>12000</v>
      </c>
      <c r="H27" s="145">
        <v>1500</v>
      </c>
    </row>
    <row r="28" spans="1:8" ht="24" customHeight="1" x14ac:dyDescent="0.15">
      <c r="A28" s="147" t="s">
        <v>76</v>
      </c>
      <c r="B28" s="146">
        <v>549</v>
      </c>
      <c r="C28" s="144">
        <v>548</v>
      </c>
      <c r="E28" s="267"/>
      <c r="F28" s="148" t="s">
        <v>112</v>
      </c>
      <c r="G28" s="145">
        <v>12000</v>
      </c>
      <c r="H28" s="145">
        <v>1500</v>
      </c>
    </row>
    <row r="29" spans="1:8" ht="24" customHeight="1" x14ac:dyDescent="0.15">
      <c r="A29" s="149" t="s">
        <v>77</v>
      </c>
      <c r="B29" s="146">
        <v>568</v>
      </c>
      <c r="C29" s="144">
        <v>564</v>
      </c>
      <c r="E29" s="267"/>
      <c r="F29" s="143" t="s">
        <v>156</v>
      </c>
      <c r="G29" s="145">
        <v>12000</v>
      </c>
      <c r="H29" s="145">
        <v>1500</v>
      </c>
    </row>
    <row r="30" spans="1:8" ht="24" customHeight="1" x14ac:dyDescent="0.15">
      <c r="A30" s="147" t="s">
        <v>78</v>
      </c>
      <c r="B30" s="146">
        <v>569</v>
      </c>
      <c r="C30" s="144">
        <v>565</v>
      </c>
      <c r="F30" s="67"/>
      <c r="G30" s="68"/>
      <c r="H30" s="68"/>
    </row>
    <row r="31" spans="1:8" ht="24" customHeight="1" x14ac:dyDescent="0.15">
      <c r="A31" s="147" t="s">
        <v>81</v>
      </c>
      <c r="B31" s="146">
        <v>554</v>
      </c>
      <c r="C31" s="144">
        <v>557</v>
      </c>
    </row>
    <row r="32" spans="1:8" ht="24" customHeight="1" x14ac:dyDescent="0.15">
      <c r="A32" s="147" t="s">
        <v>82</v>
      </c>
      <c r="B32" s="146">
        <v>553</v>
      </c>
      <c r="C32" s="144">
        <v>552</v>
      </c>
    </row>
    <row r="33" spans="1:3" ht="24" customHeight="1" x14ac:dyDescent="0.15">
      <c r="A33" s="147" t="s">
        <v>83</v>
      </c>
      <c r="B33" s="143">
        <v>556</v>
      </c>
      <c r="C33" s="144">
        <v>556</v>
      </c>
    </row>
    <row r="34" spans="1:3" ht="24" customHeight="1" x14ac:dyDescent="0.15">
      <c r="A34" s="147" t="s">
        <v>84</v>
      </c>
      <c r="B34" s="146">
        <v>554</v>
      </c>
      <c r="C34" s="144">
        <v>553</v>
      </c>
    </row>
    <row r="35" spans="1:3" ht="24" customHeight="1" x14ac:dyDescent="0.15">
      <c r="A35" s="147" t="s">
        <v>85</v>
      </c>
      <c r="B35" s="146">
        <v>538</v>
      </c>
      <c r="C35" s="144">
        <v>537</v>
      </c>
    </row>
    <row r="36" spans="1:3" ht="24" customHeight="1" x14ac:dyDescent="0.15">
      <c r="A36" s="147" t="s">
        <v>86</v>
      </c>
      <c r="B36" s="146">
        <v>558</v>
      </c>
      <c r="C36" s="144">
        <v>560</v>
      </c>
    </row>
    <row r="37" spans="1:3" ht="24" customHeight="1" x14ac:dyDescent="0.15">
      <c r="A37" s="147" t="s">
        <v>87</v>
      </c>
      <c r="B37" s="146">
        <v>542</v>
      </c>
      <c r="C37" s="144">
        <v>541</v>
      </c>
    </row>
    <row r="38" spans="1:3" ht="24" customHeight="1" x14ac:dyDescent="0.15">
      <c r="A38" s="147" t="s">
        <v>88</v>
      </c>
      <c r="B38" s="146">
        <v>540</v>
      </c>
      <c r="C38" s="144">
        <v>539</v>
      </c>
    </row>
    <row r="39" spans="1:3" ht="24" customHeight="1" x14ac:dyDescent="0.15">
      <c r="A39" s="147" t="s">
        <v>89</v>
      </c>
      <c r="B39" s="143">
        <v>525</v>
      </c>
      <c r="C39" s="144">
        <v>525</v>
      </c>
    </row>
    <row r="40" spans="1:3" ht="24" customHeight="1" x14ac:dyDescent="0.15">
      <c r="A40" s="147" t="s">
        <v>90</v>
      </c>
      <c r="B40" s="143">
        <v>543</v>
      </c>
      <c r="C40" s="144">
        <v>543</v>
      </c>
    </row>
    <row r="41" spans="1:3" ht="24" customHeight="1" x14ac:dyDescent="0.15">
      <c r="A41" s="147" t="s">
        <v>91</v>
      </c>
      <c r="B41" s="146">
        <v>545</v>
      </c>
      <c r="C41" s="144">
        <v>544</v>
      </c>
    </row>
    <row r="42" spans="1:3" ht="24" customHeight="1" x14ac:dyDescent="0.15">
      <c r="A42" s="147" t="s">
        <v>92</v>
      </c>
      <c r="B42" s="146">
        <v>528</v>
      </c>
      <c r="C42" s="144">
        <v>529</v>
      </c>
    </row>
    <row r="43" spans="1:3" ht="24" customHeight="1" x14ac:dyDescent="0.15">
      <c r="A43" s="147" t="s">
        <v>93</v>
      </c>
      <c r="B43" s="143">
        <v>533</v>
      </c>
      <c r="C43" s="144">
        <v>533</v>
      </c>
    </row>
    <row r="44" spans="1:3" ht="24" customHeight="1" x14ac:dyDescent="0.15">
      <c r="A44" s="147" t="s">
        <v>94</v>
      </c>
      <c r="B44" s="146">
        <v>500</v>
      </c>
      <c r="C44" s="144">
        <v>499</v>
      </c>
    </row>
    <row r="45" spans="1:3" ht="24" customHeight="1" x14ac:dyDescent="0.15">
      <c r="A45" s="147" t="s">
        <v>95</v>
      </c>
      <c r="B45" s="146">
        <v>523</v>
      </c>
      <c r="C45" s="144">
        <v>522</v>
      </c>
    </row>
    <row r="46" spans="1:3" ht="24" customHeight="1" x14ac:dyDescent="0.15">
      <c r="A46" s="147" t="s">
        <v>96</v>
      </c>
      <c r="B46" s="146">
        <v>499</v>
      </c>
      <c r="C46" s="144">
        <v>498</v>
      </c>
    </row>
    <row r="47" spans="1:3" ht="24" customHeight="1" x14ac:dyDescent="0.15">
      <c r="A47" s="147" t="s">
        <v>97</v>
      </c>
      <c r="B47" s="146">
        <v>512</v>
      </c>
      <c r="C47" s="144">
        <v>510</v>
      </c>
    </row>
    <row r="48" spans="1:3" ht="24" customHeight="1" x14ac:dyDescent="0.15">
      <c r="A48" s="147" t="s">
        <v>98</v>
      </c>
      <c r="B48" s="146">
        <v>499</v>
      </c>
      <c r="C48" s="144">
        <v>498</v>
      </c>
    </row>
    <row r="49" spans="1:3" ht="24" customHeight="1" x14ac:dyDescent="0.15">
      <c r="A49" s="147" t="s">
        <v>99</v>
      </c>
      <c r="B49" s="146">
        <v>508</v>
      </c>
      <c r="C49" s="144">
        <v>507</v>
      </c>
    </row>
    <row r="50" spans="1:3" ht="24" customHeight="1" x14ac:dyDescent="0.15">
      <c r="A50" s="147" t="s">
        <v>100</v>
      </c>
      <c r="B50" s="146">
        <v>495</v>
      </c>
      <c r="C50" s="144">
        <v>494</v>
      </c>
    </row>
    <row r="51" spans="1:3" ht="24" customHeight="1" x14ac:dyDescent="0.15">
      <c r="A51" s="147" t="s">
        <v>101</v>
      </c>
      <c r="B51" s="143">
        <v>483</v>
      </c>
      <c r="C51" s="144">
        <v>483</v>
      </c>
    </row>
    <row r="52" spans="1:3" ht="24" customHeight="1" x14ac:dyDescent="0.15">
      <c r="A52" s="147" t="s">
        <v>102</v>
      </c>
      <c r="B52" s="146">
        <v>524</v>
      </c>
      <c r="C52" s="144">
        <v>523</v>
      </c>
    </row>
    <row r="53" spans="1:3" ht="24" customHeight="1" x14ac:dyDescent="0.15">
      <c r="A53" s="147" t="s">
        <v>103</v>
      </c>
      <c r="B53" s="143">
        <v>522</v>
      </c>
      <c r="C53" s="144">
        <v>522</v>
      </c>
    </row>
    <row r="54" spans="1:3" ht="24" customHeight="1" x14ac:dyDescent="0.15">
      <c r="A54" s="147" t="s">
        <v>104</v>
      </c>
      <c r="B54" s="146">
        <v>514</v>
      </c>
      <c r="C54" s="144">
        <v>512</v>
      </c>
    </row>
    <row r="55" spans="1:3" ht="24" customHeight="1" x14ac:dyDescent="0.15">
      <c r="A55" s="147" t="s">
        <v>105</v>
      </c>
      <c r="B55" s="146">
        <v>557</v>
      </c>
      <c r="C55" s="144">
        <v>556</v>
      </c>
    </row>
    <row r="56" spans="1:3" ht="24" customHeight="1" x14ac:dyDescent="0.15">
      <c r="A56" s="86"/>
      <c r="C56" s="86"/>
    </row>
    <row r="57" spans="1:3" ht="24" customHeight="1" x14ac:dyDescent="0.15">
      <c r="A57" s="86"/>
      <c r="C57" s="86"/>
    </row>
  </sheetData>
  <sheetProtection password="C5D6" sheet="1" objects="1" scenarios="1"/>
  <mergeCells count="2">
    <mergeCell ref="E7:E29"/>
    <mergeCell ref="E2:E6"/>
  </mergeCells>
  <phoneticPr fontId="3"/>
  <printOptions horizontalCentered="1"/>
  <pageMargins left="0.19685039370078741" right="0.19685039370078741" top="0.19685039370078741" bottom="0.19685039370078741"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区分管理</vt:lpstr>
      <vt:lpstr>参照データ</vt:lpstr>
      <vt:lpstr>区分管理!Print_Area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2017-04-28T00:57:42Z</cp:lastPrinted>
  <dcterms:created xsi:type="dcterms:W3CDTF">2015-06-12T02:33:41Z</dcterms:created>
  <dcterms:modified xsi:type="dcterms:W3CDTF">2017-05-11T04:50:34Z</dcterms:modified>
</cp:coreProperties>
</file>